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Ryan Johnson\FORMS\Chapter 13\"/>
    </mc:Choice>
  </mc:AlternateContent>
  <bookViews>
    <workbookView xWindow="0" yWindow="0" windowWidth="19200" windowHeight="11595"/>
  </bookViews>
  <sheets>
    <sheet name="Chapter 13 Plan" sheetId="1" r:id="rId1"/>
    <sheet name="Sheet1"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1" l="1"/>
  <c r="I24" i="1"/>
  <c r="H113" i="1" l="1"/>
  <c r="I113" i="1" s="1"/>
  <c r="H112" i="1"/>
  <c r="I112" i="1" s="1"/>
  <c r="H111" i="1"/>
  <c r="I111" i="1" s="1"/>
  <c r="H110" i="1"/>
  <c r="I110" i="1" s="1"/>
  <c r="H107" i="1"/>
  <c r="I107" i="1" s="1"/>
  <c r="H106" i="1"/>
  <c r="I106" i="1" s="1"/>
  <c r="H105" i="1"/>
  <c r="I105" i="1" s="1"/>
  <c r="H104" i="1"/>
  <c r="I104" i="1" s="1"/>
  <c r="H98" i="1"/>
  <c r="I98" i="1" s="1"/>
  <c r="H97" i="1"/>
  <c r="I97" i="1" s="1"/>
  <c r="H96" i="1"/>
  <c r="I96" i="1" s="1"/>
  <c r="H94" i="1"/>
  <c r="I94" i="1" s="1"/>
  <c r="H95" i="1"/>
  <c r="I95" i="1" s="1"/>
  <c r="H93" i="1"/>
  <c r="I93" i="1" s="1"/>
  <c r="C135" i="1" l="1"/>
  <c r="B136" i="1" s="1"/>
  <c r="I26" i="1" l="1"/>
  <c r="G253" i="1" l="1"/>
  <c r="G254" i="1" s="1"/>
  <c r="I241" i="1"/>
  <c r="I239" i="1"/>
  <c r="E240" i="1"/>
  <c r="I217" i="1"/>
  <c r="I218" i="1" s="1"/>
  <c r="F179" i="1"/>
  <c r="F178" i="1"/>
  <c r="F177" i="1"/>
  <c r="F176" i="1"/>
  <c r="F175" i="1"/>
  <c r="F174" i="1"/>
  <c r="F60" i="1" l="1"/>
  <c r="G250" i="1" s="1"/>
  <c r="C179" i="1"/>
  <c r="A179" i="1"/>
  <c r="C178" i="1"/>
  <c r="A178" i="1"/>
  <c r="C177" i="1"/>
  <c r="A177" i="1"/>
  <c r="C176" i="1"/>
  <c r="A176" i="1"/>
  <c r="C175" i="1"/>
  <c r="A175" i="1"/>
  <c r="C174" i="1"/>
  <c r="A174" i="1"/>
  <c r="H179" i="1"/>
  <c r="F90" i="1"/>
  <c r="H90" i="1" s="1"/>
  <c r="F89" i="1"/>
  <c r="H89" i="1" s="1"/>
  <c r="F88" i="1"/>
  <c r="H88" i="1" s="1"/>
  <c r="F87" i="1"/>
  <c r="H87" i="1" s="1"/>
  <c r="F86" i="1"/>
  <c r="H86" i="1" s="1"/>
  <c r="F85" i="1"/>
  <c r="H85" i="1" s="1"/>
  <c r="C90" i="1"/>
  <c r="C89" i="1"/>
  <c r="C88" i="1"/>
  <c r="C87" i="1"/>
  <c r="C86" i="1"/>
  <c r="C85" i="1"/>
  <c r="A90" i="1"/>
  <c r="A89" i="1"/>
  <c r="A88" i="1"/>
  <c r="A87" i="1"/>
  <c r="A86" i="1"/>
  <c r="A85" i="1"/>
  <c r="F52" i="1" l="1"/>
  <c r="F51" i="1"/>
  <c r="F53" i="1"/>
  <c r="F54" i="1"/>
  <c r="H174" i="1"/>
  <c r="H176" i="1"/>
  <c r="H178" i="1"/>
  <c r="H175" i="1"/>
  <c r="H177" i="1"/>
  <c r="F57" i="1"/>
  <c r="G247" i="1" l="1"/>
  <c r="F58" i="1"/>
  <c r="G249" i="1" s="1"/>
  <c r="I231" i="1"/>
  <c r="H231" i="1"/>
  <c r="G231" i="1"/>
  <c r="F231" i="1"/>
  <c r="E231" i="1"/>
  <c r="I224" i="1"/>
  <c r="H224" i="1"/>
  <c r="G224" i="1"/>
  <c r="F224" i="1"/>
  <c r="E224" i="1"/>
  <c r="G217" i="1"/>
  <c r="E217" i="1"/>
  <c r="I27" i="1"/>
  <c r="H29" i="1" l="1"/>
  <c r="B129" i="1"/>
  <c r="I232" i="1"/>
  <c r="H232" i="1"/>
  <c r="G232" i="1"/>
  <c r="F232" i="1"/>
  <c r="E232" i="1"/>
  <c r="I225" i="1"/>
  <c r="H225" i="1"/>
  <c r="G225" i="1"/>
  <c r="F225" i="1"/>
  <c r="E225" i="1"/>
  <c r="G218" i="1"/>
  <c r="E218" i="1"/>
  <c r="A22" i="1"/>
  <c r="I236" i="1" l="1"/>
  <c r="I237" i="1" s="1"/>
  <c r="F56" i="1"/>
  <c r="I240" i="1" l="1"/>
  <c r="I242" i="1" s="1"/>
  <c r="G246" i="1"/>
  <c r="B124" i="1"/>
  <c r="B125" i="1" s="1"/>
  <c r="F55" i="1" s="1"/>
  <c r="G248" i="1" l="1"/>
  <c r="G251" i="1" s="1"/>
  <c r="F59" i="1"/>
  <c r="B184" i="1" s="1"/>
  <c r="G255" i="1" l="1"/>
  <c r="B185" i="1" s="1"/>
  <c r="F61" i="1"/>
</calcChain>
</file>

<file path=xl/sharedStrings.xml><?xml version="1.0" encoding="utf-8"?>
<sst xmlns="http://schemas.openxmlformats.org/spreadsheetml/2006/main" count="263" uniqueCount="207">
  <si>
    <t>UNITED STATES BANKRUPTCY COURT</t>
  </si>
  <si>
    <t>NORTHERN DISTRICT OF WEST VIRGINIA</t>
  </si>
  <si>
    <t>Debtor 1:</t>
  </si>
  <si>
    <t>Case No.:</t>
  </si>
  <si>
    <t>Debtor 2:</t>
  </si>
  <si>
    <t>Monthly Payment</t>
  </si>
  <si>
    <t>Pre-Petition Arrearage</t>
  </si>
  <si>
    <t>Regular Monthly Payment</t>
  </si>
  <si>
    <t>Total Paid in Plan</t>
  </si>
  <si>
    <t>Collateral</t>
  </si>
  <si>
    <t>Total Owed Including Arrearage</t>
  </si>
  <si>
    <t>Interest Rate</t>
  </si>
  <si>
    <t>Creditor</t>
  </si>
  <si>
    <t>Amount Owed</t>
  </si>
  <si>
    <t>Time to Complete Sale, if applicable</t>
  </si>
  <si>
    <t>Type of Priority</t>
  </si>
  <si>
    <t>The Debtor shall make plan payments as follows:</t>
  </si>
  <si>
    <t>Total Length of Plan in Months:</t>
  </si>
  <si>
    <t>months, totaling:</t>
  </si>
  <si>
    <t>Class:</t>
  </si>
  <si>
    <t>Analysis does not include any amounts not paid through the Trustee in the Plan</t>
  </si>
  <si>
    <t>EXHIBIT A: LIQUIDATION ANALYSIS, COMPARISON, AND ESTIMATED DIVIDEND</t>
  </si>
  <si>
    <t>Real Property</t>
  </si>
  <si>
    <t>Property 1</t>
  </si>
  <si>
    <t>Property 2</t>
  </si>
  <si>
    <t>Value on Schedule A/B</t>
  </si>
  <si>
    <t>Less First Mortgage</t>
  </si>
  <si>
    <t>Less 10% Costs of Sale</t>
  </si>
  <si>
    <t>Net Equity</t>
  </si>
  <si>
    <t>Motor Vehicles</t>
  </si>
  <si>
    <t>Vehicle 1</t>
  </si>
  <si>
    <t>Vehicle 2</t>
  </si>
  <si>
    <t>Vehicle 4</t>
  </si>
  <si>
    <t>Vehicle 5</t>
  </si>
  <si>
    <t>Other Assets</t>
  </si>
  <si>
    <t>Item 1</t>
  </si>
  <si>
    <t>Item 2</t>
  </si>
  <si>
    <t>Item 3</t>
  </si>
  <si>
    <t>Item 4</t>
  </si>
  <si>
    <t>Property Value</t>
  </si>
  <si>
    <t>Total General Unsecured Claims</t>
  </si>
  <si>
    <t>Total Net Equity</t>
  </si>
  <si>
    <t>Less Payment to Priority Claims</t>
  </si>
  <si>
    <t>Amount Payable to General Unsecured Claims</t>
  </si>
  <si>
    <t>Outcome in Proposed Plan</t>
  </si>
  <si>
    <t>Total Plan Payments</t>
  </si>
  <si>
    <t>Percentage Distribution in Chapter 13</t>
  </si>
  <si>
    <t>Trustee's Fees</t>
  </si>
  <si>
    <t>Attorney's Fees</t>
  </si>
  <si>
    <t xml:space="preserve">weekly for  </t>
  </si>
  <si>
    <t xml:space="preserve">monthly for  </t>
  </si>
  <si>
    <t>Chapter 13 Plan</t>
  </si>
  <si>
    <t>Notices</t>
  </si>
  <si>
    <t>Part 2:</t>
  </si>
  <si>
    <t>Part 1:</t>
  </si>
  <si>
    <t>Plan Payments and Length of Plan</t>
  </si>
  <si>
    <t>Part 3:</t>
  </si>
  <si>
    <t>Treatment of Secured Claims</t>
  </si>
  <si>
    <t>Total Payments Provided for in the Plan by Class</t>
  </si>
  <si>
    <t>Secured Creditor</t>
  </si>
  <si>
    <t>Claim No. (if known)</t>
  </si>
  <si>
    <t>Part 4:</t>
  </si>
  <si>
    <t>Treatment of Fees and Priority Claims</t>
  </si>
  <si>
    <t>Total Plan Base as stated in Part 2</t>
  </si>
  <si>
    <t>Total attorney's fee</t>
  </si>
  <si>
    <t>Amount Paid in Plan</t>
  </si>
  <si>
    <t>Part 5:</t>
  </si>
  <si>
    <t>Treatment of Non-Priority Unsecured Claims</t>
  </si>
  <si>
    <t>Unsecured Creditor</t>
  </si>
  <si>
    <t>Type of Debt</t>
  </si>
  <si>
    <t>Executory Contracts and Unexpired Leases</t>
  </si>
  <si>
    <t>Part 6:</t>
  </si>
  <si>
    <t xml:space="preserve">Type of Debt (e.g., student loan, co-debtor claims, executory contacts, unexpired leases, etc) </t>
  </si>
  <si>
    <t>Type of Debt (e.g., student loan, co-debtor claims, executory contracts, unexpired leases, etc)</t>
  </si>
  <si>
    <t>Name of Executory Contract or Lease Holder</t>
  </si>
  <si>
    <t>Description of Leased Property or Executory Contract</t>
  </si>
  <si>
    <t>Part 7:</t>
  </si>
  <si>
    <t>Vesting of Property of the Estate</t>
  </si>
  <si>
    <t>7.1 Property of the estate will vest in the Debtor upon entry of discharge.</t>
  </si>
  <si>
    <t>Non-Standard Provisions</t>
  </si>
  <si>
    <t>Part 8:</t>
  </si>
  <si>
    <t>Part 9:</t>
  </si>
  <si>
    <t>Signatures</t>
  </si>
  <si>
    <t>Date</t>
  </si>
  <si>
    <t>Signature of Debtor 1</t>
  </si>
  <si>
    <t>Signature of Debtor 2 (if applicable)</t>
  </si>
  <si>
    <t>Sections of the Plan that have been amended:</t>
  </si>
  <si>
    <t>Estimated distribution to unsecured creditors</t>
  </si>
  <si>
    <t>4.4 to 4.5</t>
  </si>
  <si>
    <t>5.2 to 5.3</t>
  </si>
  <si>
    <t>3.3 to 3.4</t>
  </si>
  <si>
    <r>
      <rPr>
        <b/>
        <sz val="9"/>
        <color theme="1"/>
        <rFont val="Calibri"/>
        <family val="2"/>
        <scheme val="minor"/>
      </rPr>
      <t>Amended Plan</t>
    </r>
    <r>
      <rPr>
        <sz val="9"/>
        <color theme="1"/>
        <rFont val="Calibri"/>
        <family val="2"/>
        <scheme val="minor"/>
      </rPr>
      <t>: Only complete this section if this is an amended plan before confirmation</t>
    </r>
  </si>
  <si>
    <r>
      <rPr>
        <b/>
        <sz val="9"/>
        <color theme="1"/>
        <rFont val="Calibri"/>
        <family val="2"/>
        <scheme val="minor"/>
      </rPr>
      <t>3.4 Other Treatment of Secured Claims.</t>
    </r>
    <r>
      <rPr>
        <sz val="9"/>
        <color theme="1"/>
        <rFont val="Calibri"/>
        <family val="2"/>
        <scheme val="minor"/>
      </rPr>
      <t xml:space="preserve"> The Debtor proposes the following treatment:</t>
    </r>
  </si>
  <si>
    <r>
      <rPr>
        <b/>
        <sz val="9"/>
        <color theme="1"/>
        <rFont val="Calibri"/>
        <family val="2"/>
        <scheme val="minor"/>
      </rPr>
      <t>5.3 Other Separately Classified Non-Priority Unsecured Claims.</t>
    </r>
    <r>
      <rPr>
        <sz val="9"/>
        <color theme="1"/>
        <rFont val="Calibri"/>
        <family val="2"/>
        <scheme val="minor"/>
      </rPr>
      <t xml:space="preserve"> The Debtor proposes the following treatment:</t>
    </r>
  </si>
  <si>
    <t>Creditors affected by the amendment (list creditor name and proof of claim number (if known))</t>
  </si>
  <si>
    <t>Estimate dividend on unsecured claims</t>
  </si>
  <si>
    <t>Less Secured Claims in Part 3 paid by the Trustee</t>
  </si>
  <si>
    <t>Less Priority Claims in Part 4 paid by the Trustee</t>
  </si>
  <si>
    <t>Less Non-Standard Claims in Part 8.1 paid by the Trustee</t>
  </si>
  <si>
    <t>Priority Claims on Schedule E/F</t>
  </si>
  <si>
    <t>General Unsecured Claims on Schedule E/F</t>
  </si>
  <si>
    <t>Total Unsecured Claims</t>
  </si>
  <si>
    <t>Property 3</t>
  </si>
  <si>
    <t>Total Unsecured Claims on Schedules D, E/F</t>
  </si>
  <si>
    <t>Non-Priority Portions of Priority Claims on E/F</t>
  </si>
  <si>
    <t>Outcome in Chapter 7</t>
  </si>
  <si>
    <t>Less Chapter 7 Commission</t>
  </si>
  <si>
    <t>Less Chapter 7 Attorney's Fees</t>
  </si>
  <si>
    <t>Amount Payable to Gen. Unsecured</t>
  </si>
  <si>
    <t>Unsecured Liabilities &amp; Liquidation Comparison</t>
  </si>
  <si>
    <t>Percentage Distribution in Ch. 7</t>
  </si>
  <si>
    <t>Less Classified Unsecured Claims in Part 5 paid by the TE</t>
  </si>
  <si>
    <t>Undersecured portions, if any, on Schedule D</t>
  </si>
  <si>
    <t>Total General, Non-Priority Unsecured Claims on Sch. E/F</t>
  </si>
  <si>
    <t>Total Unsecured and Undersecured, Non-Priority Claims</t>
  </si>
  <si>
    <t>Undersecured portions in Sections 3.4,3.5,3.6, 3.7, if any</t>
  </si>
  <si>
    <t>Debtor's Valuation / Amount Secured</t>
  </si>
  <si>
    <t>Other plan payment terms (e.g., "step" payments)</t>
  </si>
  <si>
    <r>
      <rPr>
        <b/>
        <sz val="9"/>
        <color theme="1"/>
        <rFont val="Calibri"/>
        <family val="2"/>
        <scheme val="minor"/>
      </rPr>
      <t>Secured Claims</t>
    </r>
    <r>
      <rPr>
        <sz val="9"/>
        <color theme="1"/>
        <rFont val="Calibri"/>
        <family val="2"/>
        <scheme val="minor"/>
      </rPr>
      <t xml:space="preserve">. Each holder of an allowed secured claim, which is paid in full during the life of the plan and for which the collateral is not surrendered, shall retain the lien securing the claim until the earlier of: (1) payment of the underlying debt as determined under non-bankruptcy law; or (2) discharge.  Should this case be dismissed or converted before the plan is completed, the lien securing an allowed secured claim shall be retained by the holder to the extent recognized by non-bankruptcy law.
</t>
    </r>
  </si>
  <si>
    <t>Current Installment Payment</t>
  </si>
  <si>
    <r>
      <rPr>
        <b/>
        <sz val="9"/>
        <color theme="1"/>
        <rFont val="Calibri"/>
        <family val="2"/>
        <scheme val="minor"/>
      </rPr>
      <t>8.1 Non-Standard Provisions</t>
    </r>
    <r>
      <rPr>
        <sz val="9"/>
        <color theme="1"/>
        <rFont val="Calibri"/>
        <family val="2"/>
        <scheme val="minor"/>
      </rPr>
      <t>. A non-standard provision is a provision not otherwise included above.  Non-standard provisions are listed here and/or in Paragraphs 3.4 and 5.3.</t>
    </r>
  </si>
  <si>
    <t>Total Paid In ("Plan Base"):</t>
  </si>
  <si>
    <t>Total Paid Out of Plan Base</t>
  </si>
  <si>
    <t>Treatment of Contractual Installment Payments (these payments must be made by the Trustee)</t>
  </si>
  <si>
    <t>Total paid in the plan by the Trustee in Section 3.4</t>
  </si>
  <si>
    <t>Total estimated Trustee's Fee</t>
  </si>
  <si>
    <t xml:space="preserve">Amount to be paid in the plan by the Trustee </t>
  </si>
  <si>
    <t>Total payments, if any, made by the Trustee in Section 5.3:</t>
  </si>
  <si>
    <t>Total, if any, to be paid by the Trustee in Section 8.1</t>
  </si>
  <si>
    <t>Amount received pre-petition</t>
  </si>
  <si>
    <t>semi-monthly for</t>
  </si>
  <si>
    <t>Debtor 1 (for payroll deduction)</t>
  </si>
  <si>
    <t>Debtor 2 (for payroll deduction)</t>
  </si>
  <si>
    <t>Employer:</t>
  </si>
  <si>
    <t>Address:</t>
  </si>
  <si>
    <t>Tele:</t>
  </si>
  <si>
    <t>Deduction:</t>
  </si>
  <si>
    <r>
      <rPr>
        <b/>
        <sz val="9"/>
        <color theme="1"/>
        <rFont val="Calibri"/>
        <family val="2"/>
        <scheme val="minor"/>
      </rPr>
      <t xml:space="preserve">Adequate Protection Payments. </t>
    </r>
    <r>
      <rPr>
        <sz val="9"/>
        <color theme="1"/>
        <rFont val="Calibri"/>
        <family val="2"/>
        <scheme val="minor"/>
      </rPr>
      <t xml:space="preserve"> Unless otherwise ordered, if a secured creditor is being paid through the Trustee, then all Section 1326(a)(1) adequate protection payments shall be made through the Trustee in the amount set forth in this Proposed Plan.  The Trustee is not obligated to make any pre-confirmation adequate protection payments to a secured creditor until that creditor files a proof of claim.</t>
    </r>
  </si>
  <si>
    <r>
      <rPr>
        <b/>
        <sz val="9"/>
        <color theme="1"/>
        <rFont val="Calibri"/>
        <family val="2"/>
        <scheme val="minor"/>
      </rPr>
      <t>Other Property.</t>
    </r>
    <r>
      <rPr>
        <sz val="9"/>
        <color theme="1"/>
        <rFont val="Calibri"/>
        <family val="2"/>
        <scheme val="minor"/>
      </rPr>
      <t xml:space="preserve"> In addition to the monthly plan payments proposed by the Debtor, the following additional  property is dedicated to pay claims against the Debtor:</t>
    </r>
  </si>
  <si>
    <t>Proof of Claim # (if known)</t>
  </si>
  <si>
    <t>Name &amp; Address of Claimant or Agency:</t>
  </si>
  <si>
    <r>
      <t xml:space="preserve">4.4 Domestic Support Obligations.  </t>
    </r>
    <r>
      <rPr>
        <sz val="9"/>
        <color theme="1"/>
        <rFont val="Calibri"/>
        <family val="2"/>
        <scheme val="minor"/>
      </rPr>
      <t xml:space="preserve"> If the Debtor has domestic support obligations, use only the initials of minor children and do not list confidential information.</t>
    </r>
  </si>
  <si>
    <t>Payment amount for on-going monthly DSO obligations if paid by the Trustee</t>
  </si>
  <si>
    <t>Total Payments Remaining</t>
  </si>
  <si>
    <t>Number of Payments Remaining</t>
  </si>
  <si>
    <t>Everything Else</t>
  </si>
  <si>
    <t xml:space="preserve">If you have not paid the Chapter 13 filing fee, do you desire to have the Chapter 13 Trustee pay the filing fee from your first plan payment(s)?  </t>
  </si>
  <si>
    <r>
      <rPr>
        <b/>
        <sz val="9"/>
        <color theme="1"/>
        <rFont val="Calibri"/>
        <family val="2"/>
        <scheme val="minor"/>
      </rPr>
      <t>6.1  Assumption and Rejection.</t>
    </r>
    <r>
      <rPr>
        <sz val="9"/>
        <color theme="1"/>
        <rFont val="Calibri"/>
        <family val="2"/>
        <scheme val="minor"/>
      </rPr>
      <t xml:space="preserve">  The executory contracts and unexpired leases listed below are assumed and will be treated as specified in Section 5.1, 5.2, and/or 5.3.  Any executory contract or unexpired lease not listed below, or not specifically listed in Part 5, is rejected. </t>
    </r>
  </si>
  <si>
    <t>Certain Unavoidable Liens</t>
  </si>
  <si>
    <t>Modification of Secured Debts</t>
  </si>
  <si>
    <t>Valuation of Secured Debts</t>
  </si>
  <si>
    <t>DSOs and Priority Debts</t>
  </si>
  <si>
    <t>Cure &amp; Maintain Secured Debts</t>
  </si>
  <si>
    <t>Cure &amp; Maintain Unsecured Debts</t>
  </si>
  <si>
    <t>General Unsecured Debts</t>
  </si>
  <si>
    <t>Non-Standard Treatments</t>
  </si>
  <si>
    <t>Monthly income of the Debtor as stated on Schedule I, Line 12</t>
  </si>
  <si>
    <r>
      <rPr>
        <b/>
        <sz val="9"/>
        <color theme="1"/>
        <rFont val="Calibri"/>
        <family val="2"/>
        <scheme val="minor"/>
      </rPr>
      <t xml:space="preserve">Payroll Deduction Order. </t>
    </r>
    <r>
      <rPr>
        <sz val="9"/>
        <color theme="1"/>
        <rFont val="Calibri"/>
        <family val="2"/>
        <scheme val="minor"/>
      </rPr>
      <t xml:space="preserve"> The Debtor shall make Plan payments to the Trustee through a wage withholding order unless otherwise exempted.  The Debtor may file a motion with the court to directly make plan payments to the Trustee and explain why there is to be no wage withholding order in the case.</t>
    </r>
  </si>
  <si>
    <t>Current Monthly Payment</t>
  </si>
  <si>
    <t>Total Paid In Plan</t>
  </si>
  <si>
    <t>Estimated DSO arrearage to be paid in the Plan</t>
  </si>
  <si>
    <t>Total amount paid in the Plan by the Trustee as a Class 4.4 Claim</t>
  </si>
  <si>
    <t xml:space="preserve">4.5 Other Priority Claims as Defined by 11 U.S.C. 507.  </t>
  </si>
  <si>
    <t>By signing below, I certify that the plan does not contain any non-standard provision other than as set forth in Sections 3.5, 5.3 and/or 8.1</t>
  </si>
  <si>
    <t>Lesser of Plan length or remaining monthly payments</t>
  </si>
  <si>
    <t>90 Days Interest + Principal</t>
  </si>
  <si>
    <t>90 Days Unpaid Interest + Principal</t>
  </si>
  <si>
    <t>Debtor's Valuation</t>
  </si>
  <si>
    <t>Collateral / Face Value of Lien</t>
  </si>
  <si>
    <t>Estimated Remaining Lien Value</t>
  </si>
  <si>
    <t xml:space="preserve">bi-weekly for </t>
  </si>
  <si>
    <t>Lesser of Payments Remaining or Plan Length</t>
  </si>
  <si>
    <r>
      <t xml:space="preserve">4.1 General. </t>
    </r>
    <r>
      <rPr>
        <sz val="9"/>
        <color theme="1"/>
        <rFont val="Calibri"/>
        <family val="2"/>
        <scheme val="minor"/>
      </rPr>
      <t>Unless the holder of a priority claim agrees to different treatment, Trustee's fees and all allowed priority claims, including domestic support obligations other than those treated in Section 4.4.1, will be paid in full without post-petition interest.  Any agreement for different treatment should be formalized in a joint stipulation between the priority creditor and the Debtor and be filed with the Court.</t>
    </r>
  </si>
  <si>
    <r>
      <t xml:space="preserve">4.6 Direct Payments on Priority Debts.  </t>
    </r>
    <r>
      <rPr>
        <sz val="9"/>
        <color theme="1"/>
        <rFont val="Calibri"/>
        <family val="2"/>
        <scheme val="minor"/>
      </rPr>
      <t>The Debtor will maintain current installment payments on the priority unsecured debts listed below.</t>
    </r>
  </si>
  <si>
    <r>
      <t xml:space="preserve">5.1 Direct Payments Made by the Debtor on Unsecured Debts. </t>
    </r>
    <r>
      <rPr>
        <sz val="9"/>
        <color theme="1"/>
        <rFont val="Calibri"/>
        <family val="2"/>
        <scheme val="minor"/>
      </rPr>
      <t xml:space="preserve">The Debtor is not in arrears on the unsecured debts listed below and will directly maintain the current contractual installment payments, with any change required by the applicable contract that is noticed in conformity with any applicable rules. </t>
    </r>
    <r>
      <rPr>
        <b/>
        <sz val="9"/>
        <color theme="1"/>
        <rFont val="Calibri"/>
        <family val="2"/>
        <scheme val="minor"/>
      </rPr>
      <t xml:space="preserve"> </t>
    </r>
  </si>
  <si>
    <t>Lesser of payments remaining or plan length</t>
  </si>
  <si>
    <t xml:space="preserve">Signature of Attorney for the Debtor </t>
  </si>
  <si>
    <t>Vehicle 3</t>
  </si>
  <si>
    <t>Less Other Lien(s)</t>
  </si>
  <si>
    <t>Less Claimed Exemption(s)</t>
  </si>
  <si>
    <t xml:space="preserve">Less Lien(s) </t>
  </si>
  <si>
    <t>Less Lien(s)</t>
  </si>
  <si>
    <r>
      <rPr>
        <b/>
        <sz val="9"/>
        <color theme="1"/>
        <rFont val="Calibri"/>
        <family val="2"/>
        <scheme val="minor"/>
      </rPr>
      <t>EFFECTIVE DATE FOR PLAN LENGTH.</t>
    </r>
    <r>
      <rPr>
        <sz val="9"/>
        <color theme="1"/>
        <rFont val="Calibri"/>
        <family val="2"/>
        <scheme val="minor"/>
      </rPr>
      <t xml:space="preserve"> Plan payments shall commence not later than 30 days after the filing of the petition or the date of conversion from another chapter to Chapter 13.  The amount of the monthly plan payment may be increased without notice at or before the confirmation hearing. The proposed plan length runs from:</t>
    </r>
  </si>
  <si>
    <t>Income available to feasibly  make monthly Chapter 13 plan payments</t>
  </si>
  <si>
    <r>
      <rPr>
        <b/>
        <sz val="9"/>
        <color theme="1"/>
        <rFont val="Calibri"/>
        <family val="2"/>
        <scheme val="minor"/>
      </rPr>
      <t>Income Tax Refunds</t>
    </r>
    <r>
      <rPr>
        <sz val="9"/>
        <color theme="1"/>
        <rFont val="Calibri"/>
        <family val="2"/>
        <scheme val="minor"/>
      </rPr>
      <t xml:space="preserve"> - Check one. The Debtor will provide the Trustee with a copy of each income tax return filed during the term of the plan within 14 days of filing the return and will turn over to the Trustee all income tax refunds that are dedicated to the Plan within 30 days of receipt.  The Debtor will:</t>
    </r>
  </si>
  <si>
    <r>
      <t xml:space="preserve">3.1 Direct Payments Made by the Debtor on Secured Debts.  </t>
    </r>
    <r>
      <rPr>
        <sz val="9"/>
        <color theme="1"/>
        <rFont val="Calibri"/>
        <family val="2"/>
        <scheme val="minor"/>
      </rPr>
      <t xml:space="preserve">The Debtor is not in arrears on the secured debts listed below and will directly maintain the current contractual installment payments, with any change required by the applicable contract that is noticed in conformity with any applicable rule.  </t>
    </r>
  </si>
  <si>
    <t xml:space="preserve"> Amount Owed</t>
  </si>
  <si>
    <r>
      <t xml:space="preserve">4.2 Trustee's Fees.  </t>
    </r>
    <r>
      <rPr>
        <sz val="9"/>
        <color theme="1"/>
        <rFont val="Calibri"/>
        <family val="2"/>
        <scheme val="minor"/>
      </rPr>
      <t>The Trustee's fee is governed by statute and may change during the course of the case.  The Trustee's fee is estimated to be 10% of the Total Plan Base</t>
    </r>
  </si>
  <si>
    <r>
      <t xml:space="preserve">5.5 Special Provisions Governing Student Loans.  </t>
    </r>
    <r>
      <rPr>
        <sz val="9"/>
        <color theme="1"/>
        <rFont val="Calibri"/>
        <family val="2"/>
        <scheme val="minor"/>
      </rPr>
      <t xml:space="preserve">This Plan does not provide for discharge of a debtor's student loan obligation.  Discharge of a student loan requires a separate adversary proceeding.  The debtor shall be allowed to seek enrollment in any applicable income-driven repayment plan with the U.S. Department of Education and/or other student loan servicers, guarantors, etc., without disqualification due to the debtor's bankruptcy provided that the debtor otherwise qualifies for an income-driven repayment plan. If the debtor qualifies and enrolls in an income-driven repayment plan, the debtor shall notify the Chapter 13 Trustee within 30 days of the amount of such payment and of any subsequent change in that payment. It shall not be a violation of the automatic stay or confirmation order for an educational lender, servicer, or guarantor to send the debtor normal monthly statements regarding payments due and other communications including, without limitation, notices of late payment or delinquency. </t>
    </r>
  </si>
  <si>
    <r>
      <t xml:space="preserve">4.4.1 Domestic Support Obligations Assigned or Owed to A Governmental Unit and Paid Less than the Full Amount.  </t>
    </r>
    <r>
      <rPr>
        <sz val="9"/>
        <color theme="1"/>
        <rFont val="Calibri"/>
        <family val="2"/>
        <scheme val="minor"/>
      </rPr>
      <t>The allowed priority claims listed below are based on a domestic support obligation that has been assigned or is owed to a governmental unit and will be paid less than the full amount of the claim under 11 U.S.C. 1322(a)(4).  This plan provision requires that payments in Part 2 be for a term of 60 months.</t>
    </r>
  </si>
  <si>
    <r>
      <rPr>
        <b/>
        <sz val="9"/>
        <color theme="1"/>
        <rFont val="Calibri"/>
        <family val="2"/>
        <scheme val="minor"/>
      </rPr>
      <t xml:space="preserve">3.7 Surrender or Sale of Collateral. </t>
    </r>
    <r>
      <rPr>
        <sz val="9"/>
        <color theme="1"/>
        <rFont val="Calibri"/>
        <family val="2"/>
        <scheme val="minor"/>
      </rPr>
      <t xml:space="preserve">  For property the Debtor proposes to sell, a separate motion and proposed order must be filed which provide the details of the sale. Court approval must be obtained for the hire and use of a professional to sell property.   After the payment of secured debts and the costs of sale, all net proceeds shall be paid to the Trustee for distribution.  Property to be sold by the Debtor that is not sold in the applicable time period listed below will be surrendered to the creditor unless the Trustee or Debtor requests additional time, or unless the Debtor modifies the plan to retain the collateral and cure existing defaults.  A secured creditor entitled to a deficiency claim must file that claim  within 90 days of the date that the real or personal property is surrendered, or within 30 days of a sale that is conducted by the Debtor, unless otherwise ordered by the Court.  Any allowed unsecured claim resulting from the disposition of the collateral will be paid pro rata with all other general unsecured claims.  The Debtor requests that upon confirmation of this plan the stay under 11 USC 362(a) and 1301 be terminated with respect to surrendered collateral.  This request is not a motion, is not goverend by 11 USC 362(d) or (e), and no fee is owed.</t>
    </r>
  </si>
  <si>
    <t>N.D.W. Va. Model Plan (12/17)</t>
  </si>
  <si>
    <t>Is the Joint Debtor eligible for a discharge?</t>
  </si>
  <si>
    <t>Does the Debtor have "current monthly income" above the applicable median income for the State?</t>
  </si>
  <si>
    <r>
      <rPr>
        <b/>
        <sz val="9"/>
        <color theme="1"/>
        <rFont val="Calibri"/>
        <family val="2"/>
        <scheme val="minor"/>
      </rPr>
      <t>Stay Relief</t>
    </r>
    <r>
      <rPr>
        <sz val="9"/>
        <color theme="1"/>
        <rFont val="Calibri"/>
        <family val="2"/>
        <scheme val="minor"/>
      </rPr>
      <t xml:space="preserve">. If relief from the automatic stay is ordered as to any item of collateral listed in Part 3, then the Trustee is authorized to cease all payments to the secured creditor. </t>
    </r>
  </si>
  <si>
    <r>
      <rPr>
        <b/>
        <sz val="9"/>
        <color theme="1"/>
        <rFont val="Calibri"/>
        <family val="2"/>
        <scheme val="minor"/>
      </rPr>
      <t xml:space="preserve">3.2 Cure of Arrearage and Maintenance of Payments.  </t>
    </r>
    <r>
      <rPr>
        <sz val="9"/>
        <color theme="1"/>
        <rFont val="Calibri"/>
        <family val="2"/>
        <scheme val="minor"/>
      </rPr>
      <t>Any existing arrearage will be paid in full by the Trustee at 0% interest unless otherwise indicated.  The Trustee will maintain the contractual installment payments, with any change required by the applicable contract that is noticed in conformity with any applicable rule. The amount of the arrearage and on-going payment listed in a creditor's timely filed and allowed claim controls over the amount listed below and such a creditor need not object to confirmation on the basis that this proposed plan does not accurately reflect the creditor's proof of claim.</t>
    </r>
  </si>
  <si>
    <r>
      <rPr>
        <b/>
        <sz val="9"/>
        <rFont val="Calibri"/>
        <family val="2"/>
        <scheme val="minor"/>
      </rPr>
      <t>3.5 Secured Claims that are Subject to a Separate Motion or Adversary Proceeding Based on Valuation.</t>
    </r>
    <r>
      <rPr>
        <sz val="9"/>
        <rFont val="Calibri"/>
        <family val="2"/>
        <scheme val="minor"/>
      </rPr>
      <t xml:space="preserve"> This Plan does not value claims.  To value a claim pursuant 11 U.S.C. 506, the Debtor must file and serve a separate motion pursuant to Fed. R. Bankr. P. 3012, 7004, 9014(b), or, as applicable, file an adversary proceeding under Fed. R. Bankr. P. 7001, or submit an agreed order to the court resolving value.  The information provided below is for information purposes only, and the Debtor's valuation stated herein is subject to change, without the need to modify the plan, based on the resolution of any motion, adversary proceeding, or pursuant to the terms of an agreed order regarding valuation.  The amount of the creditor's claim in excess of the Debtor's valuation for the collateral shall be treated with other general unsecured claims and paid pro rata provided that the creditor timely files a proof of claim.  If an order is entered treating the claim as wholly unsecured then the creditor's lien will be avoided pursuant to 11 U.S.C. 506.</t>
    </r>
  </si>
  <si>
    <t>Indicate if Surrender or Sale</t>
  </si>
  <si>
    <r>
      <rPr>
        <b/>
        <sz val="9"/>
        <color theme="1"/>
        <rFont val="Calibri"/>
        <family val="2"/>
        <scheme val="minor"/>
      </rPr>
      <t xml:space="preserve">4.3 Attorney's Fees. </t>
    </r>
    <r>
      <rPr>
        <sz val="9"/>
        <color theme="1"/>
        <rFont val="Calibri"/>
        <family val="2"/>
        <scheme val="minor"/>
      </rPr>
      <t xml:space="preserve"> After a debtor's Chapter 13 plan is confirmed, the Chapter 13 Trustee shall pay all outstanding attorney's fees concurrently with any secured debt payments and any domestic support obligation that is to be paid by the Trustee; provided, however, that funds are to be applied first to long term mortgage debts paid through the Trustee, second to equal monthly payments to other secured creditors, third to domestic support creditors, and only then to attorney's fees.  Attorney's fees are to be paid, in full, before any plan payment is applied to an arrearage claim or before payment is applied to any other priority or unsecured debt. 
</t>
    </r>
  </si>
  <si>
    <r>
      <rPr>
        <b/>
        <sz val="9"/>
        <color theme="1"/>
        <rFont val="Calibri"/>
        <family val="2"/>
        <scheme val="minor"/>
      </rPr>
      <t>3.6 Lien Avoidance.</t>
    </r>
    <r>
      <rPr>
        <sz val="9"/>
        <color theme="1"/>
        <rFont val="Calibri"/>
        <family val="2"/>
        <scheme val="minor"/>
      </rPr>
      <t xml:space="preserve">  This plan does not avoid judicial liens or nonpossessory, nonpurchase money security interests under 11 U.S.C. 522(f).  To avoid such liens, the Debtor must file and serve a separate motion on the affected creditor(s) pursuant to Fed. R. Bankr. P. 7004 and 9014(b). The Debtor may at a later date seek to avoid a judicial lien held by a creditor not listed below.   The information provided below is for information purposes only, and the information provided is subject to change, without the need to modify the plan, based on the resolution of the Debtor's motion to avoid lien.  The monthly payment amount and the duration of payments is subject to the Trustee's discretion.  The amount of the creditor's avoided lien, if any, shall be treated with other general unsecured claims and paid pro rata provided that the creditor timely files a proof of claim.   The Debtor discloses the intention to avoid liens held by the following creditors:</t>
    </r>
  </si>
  <si>
    <r>
      <t xml:space="preserve">To Creditors: Your rights may be affected by this plan.  You should read this plan carefully and discuss it with your attorney if you have one.  If you oppose the plan's treatment of your claim or any provision of this plan, you or your attorney must timely file an objection to confirmation.  Objections by any party other than the Chapter 13 Trustee must be in writing and filed with the court </t>
    </r>
    <r>
      <rPr>
        <b/>
        <sz val="9"/>
        <color theme="1"/>
        <rFont val="Calibri"/>
        <family val="2"/>
        <scheme val="minor"/>
      </rPr>
      <t>no later than fourteen days after the date first set for the  section 341(a) meeting of creditors</t>
    </r>
    <r>
      <rPr>
        <sz val="9"/>
        <color theme="1"/>
        <rFont val="Calibri"/>
        <family val="2"/>
        <scheme val="minor"/>
      </rPr>
      <t xml:space="preserve">, unless otherwise permitted by the court.  If this proposed plan was not filed at least nine days before the date first set for the meeting of creditors, objections must be filed within twenty-three days from the issuance of the Clerk’s notice of the confirmation hearing that accompanies this proposed plan, or amended plan, unless otherwise permitted by the court.  The plan may be confirmed without further notice if no objection is timely filed.  
This plan does not allow claims.  The fact that your claim is classified herein does not mean that you will receive payment.  You must file a timely proof of claim to be paid.  
</t>
    </r>
    <r>
      <rPr>
        <b/>
        <sz val="9"/>
        <color theme="1"/>
        <rFont val="Calibri"/>
        <family val="2"/>
        <scheme val="minor"/>
      </rPr>
      <t>Non-standard provisions, if any, are specifically set forth in Paragraphs 3.4, 5.3 and 8.1.  Limitation of a secured claim or its stripoff based on valuation under 11 U.S.C. 506 and the avoidance of a security interests under 11 U.S.C. 522(f) require a separate motion or adversary proceeding.</t>
    </r>
  </si>
  <si>
    <r>
      <rPr>
        <b/>
        <sz val="9"/>
        <color theme="1"/>
        <rFont val="Calibri"/>
        <family val="2"/>
        <scheme val="minor"/>
      </rPr>
      <t xml:space="preserve">3.3 Secured Claims Excluded from 11 U.S.C. 506. </t>
    </r>
    <r>
      <rPr>
        <sz val="9"/>
        <color theme="1"/>
        <rFont val="Calibri"/>
        <family val="2"/>
        <scheme val="minor"/>
      </rPr>
      <t>The claims listed below were either: (1) incurred within 910 days before the petition date and secured by a purchase money security interest in a motor vehicle acquired for the personal use of the debtor(s), or (2) incurred within 1 year of the petition date and secured by a purchase money security interest in any other thing of value.</t>
    </r>
    <r>
      <rPr>
        <b/>
        <sz val="9"/>
        <color theme="1"/>
        <rFont val="Calibri"/>
        <family val="2"/>
        <scheme val="minor"/>
      </rPr>
      <t xml:space="preserve"> </t>
    </r>
    <r>
      <rPr>
        <sz val="9"/>
        <color theme="1"/>
        <rFont val="Calibri"/>
        <family val="2"/>
        <scheme val="minor"/>
      </rPr>
      <t>Claims that are modified in a Chapter 13 plan must be paid through the Chapter 13 Trustee.  The Trustee may pay the interest, secured principal and arrearage amount on an amortized basis over the life of the plan, and, thus, the total amount of interest may vary from the amount calculated.  If relief from the automatic stay is ordered as to any item of collateral listed below, then the Trustee is authorized to cease all payments to the secured creditor.  The amount listed in a creditor's timely filed and allowed claim controls over the amount listed below and the creditor need not object to confirmation on the basis that this proposed plan does not accurately reflect the creditor's proof of claim. Payment of a claim described in the final paragraph of section 1325(a) of the Bankruptcy Code may be listed here.</t>
    </r>
  </si>
  <si>
    <t xml:space="preserve">The Debtor, by signing below further states that the Debtor will be able to make all payments and comply with all provisions of this Plan, based on the availability to the Debtor of the income and property the Debor proposes to use to complete the Plan. This Plan complies with all applicable provisions of the Bankruptcy Code. Any fee, charge, or amount required to be paid prior to confirmation has been paid or will be paid prior to confirmation.  The Plan has been proposed in good faith and not my any means forbidden by law.  </t>
  </si>
  <si>
    <t>Is the Debtor eligible for a discharge?</t>
  </si>
  <si>
    <t>Less reasonably necessary monthly living expenses of the Debtor and all monthly payments for which the Debtor will remain the disbursing agent</t>
  </si>
  <si>
    <r>
      <t>5.2 Maintenance of Payments and Cure of any Defaults on Unsecured Claims.</t>
    </r>
    <r>
      <rPr>
        <sz val="9"/>
        <color theme="1"/>
        <rFont val="Calibri"/>
        <family val="2"/>
        <scheme val="minor"/>
      </rPr>
      <t xml:space="preserve"> Any existing arrearages will be paid in full by the Trustee at 0% interest unless otherwise indicated.  The Trustee will maintain the contractual installment payments, with any change required by the applicable contract that is noticed in conformity with any applicable rule.  Unless otherwise ordered by the court, the amount listed on a timely filed proof of claim controls over any amounts listed below as to the current installment payment and arrearage and such a creditor need not object to confirmation on the basis that this proposed plan does not accurately reflect the creditor's proof of claim.  In the absence of a contrary timely proof of claim, the amount stated below is controlling.  If relief from the automatic stay is ordered as to any of the debts listed below, then the Trustee is authorized to cease all payments to the unsecured creditor.</t>
    </r>
  </si>
  <si>
    <r>
      <rPr>
        <b/>
        <sz val="9"/>
        <color theme="1"/>
        <rFont val="Calibri"/>
        <family val="2"/>
        <scheme val="minor"/>
      </rPr>
      <t>5.4 Non-Priority Unsecured Claims Not Separately Classified.</t>
    </r>
    <r>
      <rPr>
        <sz val="9"/>
        <color theme="1"/>
        <rFont val="Calibri"/>
        <family val="2"/>
        <scheme val="minor"/>
      </rPr>
      <t xml:space="preserve">  Allowed non-prioirty claims that are not separately classified will be paid pro rata. Payment of any dividend will depend on the amount of secured and priority claims allowed, payments to separately designated classes, and the total amount of all allowed unsecured claims.  No payment will be made until unsecured priority claims are paid in full, and no payment will be made on scheduled claims unless a proof of claim is filed.  The value as of the effective date of the plan of property to be distributed in the plan on account of each allowed unsecured claim is not less than the amount that would be paid on such claim if the estate of the Debtor was liquidated in Chapter 7 of the Bankruptcy Code on that date.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</si>
</sst>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quot;$&quot;#,##0"/>
  </numFmts>
  <fonts count="13" x14ac:knownFonts="1">
    <font>
      <sz val="11"/>
      <color theme="1"/>
      <name val="Calibri"/>
      <family val="2"/>
      <scheme val="minor"/>
    </font>
    <font>
      <b/>
      <sz val="14"/>
      <color theme="1"/>
      <name val="Calibri"/>
      <family val="2"/>
      <scheme val="minor"/>
    </font>
    <font>
      <sz val="10"/>
      <color theme="1"/>
      <name val="Calibri"/>
      <family val="2"/>
      <scheme val="minor"/>
    </font>
    <font>
      <sz val="8"/>
      <color rgb="FF000000"/>
      <name val="Segoe UI"/>
      <family val="2"/>
    </font>
    <font>
      <sz val="9"/>
      <color theme="1"/>
      <name val="Calibri"/>
      <family val="2"/>
      <scheme val="minor"/>
    </font>
    <font>
      <b/>
      <sz val="9"/>
      <color theme="1"/>
      <name val="Calibri"/>
      <family val="2"/>
      <scheme val="minor"/>
    </font>
    <font>
      <b/>
      <sz val="9"/>
      <color theme="0"/>
      <name val="Calibri"/>
      <family val="2"/>
      <scheme val="minor"/>
    </font>
    <font>
      <i/>
      <sz val="9"/>
      <color theme="1"/>
      <name val="Calibri"/>
      <family val="2"/>
      <scheme val="minor"/>
    </font>
    <font>
      <sz val="8"/>
      <color theme="1"/>
      <name val="Calibri"/>
      <family val="2"/>
      <scheme val="minor"/>
    </font>
    <font>
      <b/>
      <sz val="11"/>
      <color rgb="FF0070C0"/>
      <name val="Calibri"/>
      <family val="2"/>
      <scheme val="minor"/>
    </font>
    <font>
      <b/>
      <sz val="11"/>
      <color theme="1"/>
      <name val="Calibri"/>
      <family val="2"/>
      <scheme val="minor"/>
    </font>
    <font>
      <b/>
      <sz val="9"/>
      <name val="Calibri"/>
      <family val="2"/>
      <scheme val="minor"/>
    </font>
    <font>
      <sz val="9"/>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4.9989318521683403E-2"/>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ck">
        <color auto="1"/>
      </bottom>
      <diagonal/>
    </border>
    <border>
      <left/>
      <right/>
      <top/>
      <bottom style="medium">
        <color auto="1"/>
      </bottom>
      <diagonal/>
    </border>
    <border>
      <left/>
      <right/>
      <top style="medium">
        <color auto="1"/>
      </top>
      <bottom/>
      <diagonal/>
    </border>
  </borders>
  <cellStyleXfs count="1">
    <xf numFmtId="0" fontId="0" fillId="0" borderId="0"/>
  </cellStyleXfs>
  <cellXfs count="248">
    <xf numFmtId="0" fontId="0" fillId="0" borderId="0" xfId="0"/>
    <xf numFmtId="0" fontId="0" fillId="0" borderId="0" xfId="0" applyProtection="1">
      <protection locked="0"/>
    </xf>
    <xf numFmtId="164" fontId="5" fillId="0" borderId="13"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0" xfId="0" applyFont="1" applyAlignment="1" applyProtection="1">
      <alignment horizontal="left" vertical="top"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165" fontId="5" fillId="0" borderId="13" xfId="0" applyNumberFormat="1" applyFont="1" applyBorder="1" applyAlignment="1" applyProtection="1">
      <alignment horizontal="center" vertical="center" wrapText="1"/>
      <protection locked="0"/>
    </xf>
    <xf numFmtId="165" fontId="5" fillId="0" borderId="14" xfId="0" applyNumberFormat="1" applyFont="1" applyBorder="1" applyAlignment="1" applyProtection="1">
      <alignment horizontal="center" vertical="center" wrapText="1"/>
      <protection locked="0"/>
    </xf>
    <xf numFmtId="165" fontId="5" fillId="0" borderId="15" xfId="0" applyNumberFormat="1" applyFont="1" applyBorder="1" applyAlignment="1" applyProtection="1">
      <alignment horizontal="center" vertical="center" wrapText="1"/>
      <protection locked="0"/>
    </xf>
    <xf numFmtId="0" fontId="5" fillId="0" borderId="14" xfId="0" applyFont="1" applyBorder="1" applyAlignment="1" applyProtection="1">
      <alignment horizontal="center" vertical="center"/>
      <protection locked="0"/>
    </xf>
    <xf numFmtId="165" fontId="5" fillId="0" borderId="14" xfId="0" applyNumberFormat="1" applyFont="1" applyBorder="1" applyAlignment="1" applyProtection="1">
      <alignment horizontal="center" vertical="center"/>
      <protection locked="0"/>
    </xf>
    <xf numFmtId="10" fontId="5" fillId="0" borderId="14" xfId="0" applyNumberFormat="1"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165" fontId="5" fillId="0" borderId="15" xfId="0" applyNumberFormat="1" applyFont="1" applyBorder="1" applyAlignment="1" applyProtection="1">
      <alignment horizontal="center" vertical="center"/>
      <protection locked="0"/>
    </xf>
    <xf numFmtId="10" fontId="5" fillId="0" borderId="15" xfId="0" applyNumberFormat="1" applyFont="1" applyBorder="1" applyAlignment="1" applyProtection="1">
      <alignment horizontal="center" vertical="center"/>
      <protection locked="0"/>
    </xf>
    <xf numFmtId="10" fontId="5" fillId="0" borderId="14" xfId="0" applyNumberFormat="1" applyFont="1" applyBorder="1" applyAlignment="1" applyProtection="1">
      <alignment horizontal="center" vertical="center" wrapText="1"/>
      <protection locked="0"/>
    </xf>
    <xf numFmtId="10" fontId="5" fillId="0" borderId="15" xfId="0" applyNumberFormat="1" applyFont="1" applyBorder="1" applyAlignment="1" applyProtection="1">
      <alignment horizontal="center" vertical="center" wrapText="1"/>
      <protection locked="0"/>
    </xf>
    <xf numFmtId="0" fontId="5" fillId="0" borderId="14"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0" fontId="5" fillId="0" borderId="14" xfId="0" applyFont="1" applyBorder="1" applyAlignment="1" applyProtection="1">
      <alignment vertical="center"/>
      <protection locked="0"/>
    </xf>
    <xf numFmtId="0" fontId="5" fillId="0" borderId="15" xfId="0" applyFont="1" applyBorder="1" applyAlignment="1" applyProtection="1">
      <alignment vertical="center"/>
      <protection locked="0"/>
    </xf>
    <xf numFmtId="0" fontId="4" fillId="0" borderId="5" xfId="0" applyFont="1" applyBorder="1" applyAlignment="1" applyProtection="1">
      <alignment horizontal="center"/>
      <protection locked="0"/>
    </xf>
    <xf numFmtId="165" fontId="4" fillId="0" borderId="8" xfId="0" applyNumberFormat="1" applyFont="1" applyBorder="1" applyAlignment="1" applyProtection="1">
      <alignment horizontal="center" vertical="center"/>
      <protection locked="0"/>
    </xf>
    <xf numFmtId="165" fontId="4" fillId="0" borderId="9" xfId="0" applyNumberFormat="1" applyFont="1" applyBorder="1" applyAlignment="1" applyProtection="1">
      <alignment horizontal="center" vertical="center"/>
      <protection locked="0"/>
    </xf>
    <xf numFmtId="165" fontId="4" fillId="0" borderId="0" xfId="0" applyNumberFormat="1" applyFont="1" applyAlignment="1" applyProtection="1">
      <alignment horizontal="center" vertical="center"/>
      <protection locked="0"/>
    </xf>
    <xf numFmtId="165" fontId="4" fillId="0" borderId="13" xfId="0" applyNumberFormat="1" applyFont="1" applyBorder="1" applyAlignment="1" applyProtection="1">
      <alignment horizontal="center" vertical="center"/>
      <protection locked="0"/>
    </xf>
    <xf numFmtId="165" fontId="4" fillId="0" borderId="14" xfId="0" applyNumberFormat="1" applyFont="1" applyBorder="1" applyAlignment="1" applyProtection="1">
      <alignment horizontal="center" vertical="center"/>
      <protection locked="0"/>
    </xf>
    <xf numFmtId="0" fontId="8" fillId="0" borderId="5" xfId="0" applyFont="1" applyBorder="1" applyAlignment="1" applyProtection="1">
      <alignment horizontal="center"/>
      <protection locked="0"/>
    </xf>
    <xf numFmtId="165" fontId="4" fillId="0" borderId="4" xfId="0" applyNumberFormat="1" applyFont="1" applyBorder="1" applyAlignment="1" applyProtection="1">
      <alignment horizontal="center" vertical="center"/>
      <protection locked="0"/>
    </xf>
    <xf numFmtId="165" fontId="4" fillId="0" borderId="6" xfId="0" applyNumberFormat="1" applyFont="1" applyBorder="1" applyAlignment="1" applyProtection="1">
      <alignment horizontal="center" vertical="center"/>
      <protection locked="0"/>
    </xf>
    <xf numFmtId="0" fontId="4" fillId="0" borderId="0" xfId="0" applyFont="1" applyAlignment="1" applyProtection="1">
      <protection locked="0"/>
    </xf>
    <xf numFmtId="0" fontId="0" fillId="0" borderId="0" xfId="0" applyProtection="1"/>
    <xf numFmtId="0" fontId="6" fillId="4" borderId="17" xfId="0" applyFont="1" applyFill="1" applyBorder="1" applyAlignment="1" applyProtection="1">
      <alignment horizontal="center" vertical="top"/>
    </xf>
    <xf numFmtId="0" fontId="4" fillId="2" borderId="9" xfId="0" applyFont="1" applyFill="1" applyBorder="1" applyProtection="1"/>
    <xf numFmtId="0" fontId="4" fillId="2" borderId="10" xfId="0" applyFont="1" applyFill="1" applyBorder="1" applyProtection="1"/>
    <xf numFmtId="0" fontId="6" fillId="4" borderId="17" xfId="0" applyFont="1" applyFill="1" applyBorder="1" applyAlignment="1" applyProtection="1">
      <alignment horizontal="center"/>
    </xf>
    <xf numFmtId="0" fontId="4" fillId="0" borderId="0" xfId="0" applyFont="1" applyProtection="1"/>
    <xf numFmtId="0" fontId="4" fillId="2" borderId="0" xfId="0" applyFont="1" applyFill="1" applyProtection="1"/>
    <xf numFmtId="0" fontId="4" fillId="2" borderId="0" xfId="0" applyFont="1" applyFill="1" applyAlignment="1" applyProtection="1">
      <alignment horizontal="left" vertical="top" wrapText="1"/>
    </xf>
    <xf numFmtId="0" fontId="4" fillId="0" borderId="0" xfId="0" applyFont="1" applyAlignment="1" applyProtection="1">
      <alignment horizontal="left" vertical="top" wrapText="1"/>
    </xf>
    <xf numFmtId="0" fontId="4" fillId="0" borderId="0" xfId="0" applyFont="1" applyAlignment="1" applyProtection="1">
      <alignment horizontal="right"/>
    </xf>
    <xf numFmtId="0" fontId="4" fillId="0" borderId="1" xfId="0" applyFont="1" applyBorder="1" applyAlignment="1" applyProtection="1">
      <alignment horizontal="center" vertical="center" wrapText="1"/>
    </xf>
    <xf numFmtId="0" fontId="6" fillId="4" borderId="17" xfId="0" applyFont="1" applyFill="1" applyBorder="1" applyAlignment="1" applyProtection="1">
      <alignment horizontal="center" vertical="center" wrapText="1"/>
    </xf>
    <xf numFmtId="0" fontId="4" fillId="0" borderId="1" xfId="0" applyFont="1" applyFill="1" applyBorder="1" applyAlignment="1" applyProtection="1">
      <alignment wrapText="1"/>
    </xf>
    <xf numFmtId="0" fontId="4" fillId="0" borderId="1" xfId="0" applyFont="1" applyBorder="1" applyAlignment="1" applyProtection="1">
      <alignment vertical="center" wrapText="1"/>
    </xf>
    <xf numFmtId="0" fontId="6" fillId="4" borderId="17" xfId="0" applyFont="1" applyFill="1" applyBorder="1" applyAlignment="1" applyProtection="1">
      <alignment horizontal="center" vertical="center"/>
    </xf>
    <xf numFmtId="0" fontId="5" fillId="0" borderId="17" xfId="0" applyFont="1" applyBorder="1" applyProtection="1"/>
    <xf numFmtId="0" fontId="4" fillId="0" borderId="17" xfId="0" applyFont="1" applyBorder="1" applyProtection="1"/>
    <xf numFmtId="0" fontId="5" fillId="0" borderId="0" xfId="0" applyFont="1" applyAlignment="1" applyProtection="1">
      <alignment horizontal="centerContinuous"/>
    </xf>
    <xf numFmtId="164" fontId="4" fillId="0" borderId="0" xfId="0" applyNumberFormat="1" applyFont="1" applyBorder="1" applyAlignment="1" applyProtection="1">
      <alignment vertical="center"/>
    </xf>
    <xf numFmtId="0" fontId="4" fillId="0" borderId="0" xfId="0" applyFont="1" applyAlignment="1" applyProtection="1">
      <alignment horizontal="left"/>
    </xf>
    <xf numFmtId="165" fontId="4" fillId="0" borderId="5" xfId="0" applyNumberFormat="1" applyFont="1" applyBorder="1" applyAlignment="1" applyProtection="1">
      <alignment horizontal="center" vertical="center"/>
    </xf>
    <xf numFmtId="165" fontId="4" fillId="0" borderId="10" xfId="0" applyNumberFormat="1" applyFont="1" applyBorder="1" applyAlignment="1" applyProtection="1">
      <alignment horizontal="center" vertical="center"/>
    </xf>
    <xf numFmtId="165" fontId="4" fillId="0" borderId="0" xfId="0" applyNumberFormat="1" applyFont="1" applyAlignment="1" applyProtection="1">
      <alignment horizontal="left"/>
    </xf>
    <xf numFmtId="165" fontId="4" fillId="0" borderId="15" xfId="0" applyNumberFormat="1" applyFont="1" applyBorder="1" applyAlignment="1" applyProtection="1">
      <alignment horizontal="center" vertical="center"/>
    </xf>
    <xf numFmtId="164" fontId="5" fillId="0" borderId="14" xfId="0" applyNumberFormat="1" applyFont="1" applyBorder="1" applyAlignment="1" applyProtection="1">
      <alignment horizontal="center" vertical="center"/>
    </xf>
    <xf numFmtId="164" fontId="5" fillId="0" borderId="15" xfId="0" applyNumberFormat="1" applyFont="1" applyBorder="1" applyAlignment="1" applyProtection="1">
      <alignment horizontal="center" vertical="center"/>
    </xf>
    <xf numFmtId="164" fontId="5" fillId="0" borderId="14" xfId="0" applyNumberFormat="1" applyFont="1" applyBorder="1" applyAlignment="1" applyProtection="1">
      <alignment horizontal="center" vertical="center" wrapText="1"/>
    </xf>
    <xf numFmtId="164" fontId="5" fillId="0" borderId="15" xfId="0" applyNumberFormat="1" applyFont="1" applyBorder="1" applyAlignment="1" applyProtection="1">
      <alignment horizontal="center" vertical="center" wrapText="1"/>
    </xf>
    <xf numFmtId="0" fontId="4" fillId="5" borderId="0" xfId="0" applyFont="1" applyFill="1" applyProtection="1"/>
    <xf numFmtId="165" fontId="5" fillId="0" borderId="14" xfId="0" applyNumberFormat="1" applyFont="1" applyBorder="1" applyAlignment="1" applyProtection="1">
      <alignment horizontal="center" vertical="center"/>
    </xf>
    <xf numFmtId="165" fontId="5" fillId="0" borderId="15" xfId="0" applyNumberFormat="1" applyFont="1" applyBorder="1" applyAlignment="1" applyProtection="1">
      <alignment horizontal="center" vertical="center"/>
    </xf>
    <xf numFmtId="3" fontId="5" fillId="0" borderId="14" xfId="0" applyNumberFormat="1" applyFont="1" applyBorder="1" applyAlignment="1" applyProtection="1">
      <alignment horizontal="center" vertical="center" wrapText="1"/>
    </xf>
    <xf numFmtId="3" fontId="5" fillId="0" borderId="15" xfId="0" applyNumberFormat="1" applyFont="1" applyBorder="1" applyAlignment="1" applyProtection="1">
      <alignment horizontal="center" vertical="center" wrapText="1"/>
    </xf>
    <xf numFmtId="165" fontId="5" fillId="0" borderId="14" xfId="0" applyNumberFormat="1"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5" fillId="0" borderId="14"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164" fontId="5" fillId="0" borderId="0" xfId="0" applyNumberFormat="1" applyFont="1" applyAlignment="1" applyProtection="1">
      <alignment horizontal="center" vertical="center"/>
    </xf>
    <xf numFmtId="0" fontId="10" fillId="0" borderId="0" xfId="0" applyFont="1"/>
    <xf numFmtId="0" fontId="10" fillId="0" borderId="0" xfId="0" applyFont="1" applyAlignment="1">
      <alignment horizontal="right"/>
    </xf>
    <xf numFmtId="164" fontId="5" fillId="0" borderId="1" xfId="0" applyNumberFormat="1" applyFont="1" applyBorder="1" applyProtection="1">
      <protection locked="0"/>
    </xf>
    <xf numFmtId="0" fontId="4" fillId="0" borderId="13" xfId="0" applyFont="1" applyFill="1" applyBorder="1" applyAlignment="1" applyProtection="1">
      <alignment vertical="center"/>
      <protection locked="0"/>
    </xf>
    <xf numFmtId="164" fontId="5" fillId="0" borderId="1" xfId="0" applyNumberFormat="1" applyFont="1" applyBorder="1" applyAlignment="1" applyProtection="1">
      <alignment horizontal="center" vertical="center"/>
      <protection locked="0"/>
    </xf>
    <xf numFmtId="0" fontId="5" fillId="0" borderId="1" xfId="0" applyFont="1" applyBorder="1" applyAlignment="1" applyProtection="1">
      <protection locked="0"/>
    </xf>
    <xf numFmtId="0" fontId="5" fillId="0" borderId="1" xfId="0" applyFont="1" applyBorder="1" applyAlignment="1" applyProtection="1">
      <alignment horizontal="left"/>
      <protection locked="0"/>
    </xf>
    <xf numFmtId="164" fontId="5" fillId="3" borderId="15" xfId="0" applyNumberFormat="1" applyFont="1" applyFill="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15" xfId="0" applyFont="1" applyBorder="1" applyAlignment="1" applyProtection="1">
      <alignment vertical="center" wrapText="1"/>
      <protection locked="0"/>
    </xf>
    <xf numFmtId="0" fontId="4" fillId="0" borderId="10"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5" borderId="0" xfId="0" applyFont="1" applyFill="1" applyAlignment="1" applyProtection="1">
      <alignment horizontal="left"/>
    </xf>
    <xf numFmtId="0" fontId="5" fillId="0" borderId="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164" fontId="5" fillId="0" borderId="9" xfId="0" applyNumberFormat="1" applyFont="1" applyBorder="1" applyAlignment="1" applyProtection="1">
      <alignment horizontal="center" vertical="center"/>
      <protection locked="0"/>
    </xf>
    <xf numFmtId="164" fontId="5" fillId="0" borderId="4" xfId="0" applyNumberFormat="1"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4" fillId="0" borderId="0" xfId="0" applyFont="1" applyFill="1" applyAlignment="1" applyProtection="1">
      <alignment horizontal="right" vertical="center" wrapText="1"/>
    </xf>
    <xf numFmtId="0" fontId="4" fillId="0" borderId="0" xfId="0" applyFont="1" applyFill="1" applyAlignment="1" applyProtection="1">
      <alignment horizontal="left" vertical="center" wrapText="1"/>
    </xf>
    <xf numFmtId="0" fontId="4" fillId="0" borderId="11"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protection locked="0"/>
    </xf>
    <xf numFmtId="0" fontId="4" fillId="0" borderId="0" xfId="0" applyFont="1" applyAlignment="1" applyProtection="1">
      <alignment horizontal="left"/>
    </xf>
    <xf numFmtId="0" fontId="5" fillId="0" borderId="0" xfId="0" applyFont="1" applyFill="1" applyAlignment="1" applyProtection="1">
      <alignment horizontal="left" wrapText="1"/>
    </xf>
    <xf numFmtId="0" fontId="4" fillId="0" borderId="0" xfId="0" applyFont="1" applyFill="1" applyAlignment="1" applyProtection="1">
      <alignment horizontal="left" wrapText="1"/>
    </xf>
    <xf numFmtId="0" fontId="4" fillId="0" borderId="2" xfId="0" applyFont="1" applyBorder="1" applyAlignment="1" applyProtection="1">
      <alignment horizontal="center"/>
      <protection locked="0"/>
    </xf>
    <xf numFmtId="0" fontId="4" fillId="0" borderId="17" xfId="0" applyFont="1" applyBorder="1" applyAlignment="1" applyProtection="1">
      <alignment horizontal="left"/>
      <protection locked="0"/>
    </xf>
    <xf numFmtId="0" fontId="4" fillId="0" borderId="0" xfId="0" applyFont="1" applyBorder="1" applyAlignment="1" applyProtection="1">
      <alignment horizontal="center"/>
    </xf>
    <xf numFmtId="0" fontId="4" fillId="0" borderId="0" xfId="0" applyFont="1" applyAlignment="1" applyProtection="1">
      <alignment horizontal="center"/>
    </xf>
    <xf numFmtId="0" fontId="5" fillId="0" borderId="18" xfId="0" applyFont="1" applyBorder="1" applyAlignment="1" applyProtection="1">
      <alignment horizontal="left"/>
    </xf>
    <xf numFmtId="0" fontId="5" fillId="0" borderId="18" xfId="0" applyFont="1" applyBorder="1" applyAlignment="1" applyProtection="1">
      <alignment horizontal="left" vertical="top"/>
    </xf>
    <xf numFmtId="0" fontId="4" fillId="0" borderId="18" xfId="0" applyFont="1" applyBorder="1" applyAlignment="1" applyProtection="1">
      <alignment horizontal="left" wrapText="1"/>
    </xf>
    <xf numFmtId="0" fontId="5" fillId="0" borderId="11" xfId="0" applyFont="1" applyBorder="1" applyAlignment="1" applyProtection="1">
      <alignment horizontal="left" vertical="top"/>
      <protection locked="0"/>
    </xf>
    <xf numFmtId="0" fontId="5" fillId="0" borderId="7" xfId="0" applyFont="1" applyBorder="1" applyAlignment="1" applyProtection="1">
      <alignment horizontal="left" vertical="top"/>
      <protection locked="0"/>
    </xf>
    <xf numFmtId="0" fontId="5" fillId="0" borderId="12" xfId="0" applyFont="1" applyBorder="1" applyAlignment="1" applyProtection="1">
      <alignment horizontal="left" vertical="top"/>
      <protection locked="0"/>
    </xf>
    <xf numFmtId="164" fontId="5" fillId="0" borderId="10" xfId="0" applyNumberFormat="1" applyFont="1" applyBorder="1" applyAlignment="1" applyProtection="1">
      <alignment horizontal="center" vertical="center"/>
      <protection locked="0"/>
    </xf>
    <xf numFmtId="164" fontId="5" fillId="0" borderId="6" xfId="0" applyNumberFormat="1" applyFont="1" applyBorder="1" applyAlignment="1" applyProtection="1">
      <alignment horizontal="center" vertical="center"/>
      <protection locked="0"/>
    </xf>
    <xf numFmtId="0" fontId="4" fillId="0" borderId="0" xfId="0" applyFont="1" applyAlignment="1" applyProtection="1">
      <alignment horizontal="right"/>
    </xf>
    <xf numFmtId="0" fontId="4" fillId="0" borderId="1" xfId="0" applyFont="1" applyBorder="1" applyAlignment="1" applyProtection="1">
      <alignment horizontal="center" wrapText="1"/>
    </xf>
    <xf numFmtId="0" fontId="4" fillId="0" borderId="1" xfId="0" applyFont="1" applyBorder="1" applyAlignment="1" applyProtection="1">
      <alignment horizontal="center" vertical="center"/>
    </xf>
    <xf numFmtId="0" fontId="5" fillId="0" borderId="14" xfId="0" applyFont="1" applyBorder="1" applyAlignment="1" applyProtection="1">
      <alignment horizontal="center"/>
      <protection locked="0"/>
    </xf>
    <xf numFmtId="0" fontId="4" fillId="0" borderId="0" xfId="0" applyFont="1" applyAlignment="1" applyProtection="1">
      <alignment horizontal="left" vertical="top"/>
    </xf>
    <xf numFmtId="0" fontId="5" fillId="0" borderId="15" xfId="0" applyFont="1" applyBorder="1" applyAlignment="1" applyProtection="1">
      <alignment horizontal="center" vertical="center" wrapText="1"/>
      <protection locked="0"/>
    </xf>
    <xf numFmtId="0" fontId="4" fillId="0" borderId="2" xfId="0" applyFont="1" applyBorder="1" applyAlignment="1" applyProtection="1">
      <alignment horizontal="left" wrapText="1"/>
    </xf>
    <xf numFmtId="0" fontId="5" fillId="0" borderId="14" xfId="0" applyFont="1" applyBorder="1" applyAlignment="1" applyProtection="1">
      <alignment horizontal="center" vertical="center" wrapText="1"/>
      <protection locked="0"/>
    </xf>
    <xf numFmtId="0" fontId="4" fillId="0" borderId="0" xfId="0" applyFont="1" applyAlignment="1" applyProtection="1">
      <alignment horizontal="left" vertical="top" wrapText="1"/>
    </xf>
    <xf numFmtId="0" fontId="5" fillId="0" borderId="9"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12" fillId="0" borderId="0" xfId="0" applyFont="1" applyBorder="1" applyAlignment="1" applyProtection="1">
      <alignment horizontal="left" wrapText="1"/>
    </xf>
    <xf numFmtId="0" fontId="4" fillId="0" borderId="0" xfId="0" applyFont="1" applyBorder="1" applyAlignment="1" applyProtection="1">
      <alignment horizontal="left" wrapText="1"/>
    </xf>
    <xf numFmtId="0" fontId="4" fillId="0" borderId="2" xfId="0" applyFont="1" applyBorder="1" applyAlignment="1" applyProtection="1">
      <alignment wrapText="1"/>
    </xf>
    <xf numFmtId="0" fontId="4" fillId="0" borderId="1" xfId="0" applyFont="1" applyBorder="1" applyAlignment="1" applyProtection="1">
      <alignment horizontal="center" vertical="center" wrapText="1"/>
    </xf>
    <xf numFmtId="0" fontId="9" fillId="0" borderId="0" xfId="0" applyFont="1" applyAlignment="1" applyProtection="1">
      <alignment horizontal="left"/>
      <protection locked="0"/>
    </xf>
    <xf numFmtId="0" fontId="4" fillId="0" borderId="8" xfId="0" applyFont="1" applyBorder="1" applyAlignment="1" applyProtection="1">
      <alignment horizontal="left"/>
    </xf>
    <xf numFmtId="0" fontId="4" fillId="0" borderId="2" xfId="0" applyFont="1" applyBorder="1" applyAlignment="1" applyProtection="1">
      <alignment horizontal="left"/>
    </xf>
    <xf numFmtId="0" fontId="4" fillId="0" borderId="3" xfId="0" applyFont="1" applyBorder="1" applyAlignment="1" applyProtection="1">
      <alignment horizontal="left"/>
    </xf>
    <xf numFmtId="0" fontId="5" fillId="0" borderId="8"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xf>
    <xf numFmtId="0" fontId="5" fillId="0" borderId="13" xfId="0" applyFont="1" applyBorder="1" applyAlignment="1" applyProtection="1">
      <alignment horizontal="center" vertical="center"/>
      <protection locked="0"/>
    </xf>
    <xf numFmtId="0" fontId="4" fillId="0" borderId="5" xfId="0" applyFont="1" applyBorder="1" applyAlignment="1" applyProtection="1">
      <alignment horizontal="left"/>
    </xf>
    <xf numFmtId="0" fontId="4" fillId="0" borderId="9" xfId="0" applyFont="1" applyBorder="1" applyAlignment="1" applyProtection="1">
      <alignment horizontal="left"/>
    </xf>
    <xf numFmtId="0" fontId="4" fillId="0" borderId="0" xfId="0" applyFont="1" applyBorder="1" applyAlignment="1" applyProtection="1">
      <alignment horizontal="left"/>
    </xf>
    <xf numFmtId="0" fontId="4" fillId="0" borderId="2" xfId="0" applyFont="1" applyBorder="1" applyAlignment="1" applyProtection="1">
      <alignment horizontal="right"/>
    </xf>
    <xf numFmtId="0" fontId="4" fillId="0" borderId="0" xfId="0" applyFont="1" applyBorder="1" applyAlignment="1" applyProtection="1">
      <alignment horizontal="right"/>
    </xf>
    <xf numFmtId="0" fontId="5" fillId="0" borderId="2" xfId="0" applyFont="1" applyBorder="1" applyAlignment="1" applyProtection="1">
      <alignment horizontal="left" vertical="center" wrapText="1"/>
      <protection locked="0"/>
    </xf>
    <xf numFmtId="0" fontId="4" fillId="0" borderId="11"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5" fillId="0" borderId="8"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4" fillId="0" borderId="6" xfId="0" applyFont="1" applyBorder="1" applyAlignment="1" applyProtection="1">
      <alignment horizontal="left"/>
    </xf>
    <xf numFmtId="0" fontId="5" fillId="0" borderId="17" xfId="0" applyFont="1" applyBorder="1" applyAlignment="1" applyProtection="1">
      <alignment horizontal="left"/>
    </xf>
    <xf numFmtId="0" fontId="5" fillId="0" borderId="0" xfId="0" applyFont="1" applyAlignment="1" applyProtection="1">
      <alignment horizontal="right"/>
    </xf>
    <xf numFmtId="0" fontId="5" fillId="0" borderId="4" xfId="0" applyFont="1" applyBorder="1" applyAlignment="1" applyProtection="1">
      <alignment horizontal="right"/>
    </xf>
    <xf numFmtId="0" fontId="4" fillId="0" borderId="0" xfId="0" applyFont="1" applyAlignment="1" applyProtection="1">
      <alignment horizontal="left"/>
      <protection locked="0"/>
    </xf>
    <xf numFmtId="164" fontId="4" fillId="0" borderId="0" xfId="0" applyNumberFormat="1" applyFont="1" applyAlignment="1" applyProtection="1">
      <alignment horizontal="center" vertical="top" wrapText="1"/>
      <protection locked="0"/>
    </xf>
    <xf numFmtId="0" fontId="4" fillId="0" borderId="0" xfId="0" applyFont="1" applyAlignment="1" applyProtection="1">
      <alignment horizontal="center"/>
      <protection locked="0"/>
    </xf>
    <xf numFmtId="0" fontId="4" fillId="2" borderId="0" xfId="0" applyFont="1" applyFill="1" applyAlignment="1" applyProtection="1">
      <alignment horizontal="center"/>
    </xf>
    <xf numFmtId="164" fontId="5" fillId="0" borderId="14" xfId="0" applyNumberFormat="1" applyFont="1" applyBorder="1" applyAlignment="1" applyProtection="1">
      <alignment horizontal="center" wrapText="1"/>
    </xf>
    <xf numFmtId="0" fontId="5" fillId="0" borderId="15" xfId="0" applyFont="1" applyBorder="1" applyAlignment="1" applyProtection="1">
      <alignment horizontal="center" wrapText="1"/>
      <protection locked="0"/>
    </xf>
    <xf numFmtId="164" fontId="5" fillId="0" borderId="15" xfId="0" applyNumberFormat="1" applyFont="1" applyBorder="1" applyAlignment="1" applyProtection="1">
      <alignment horizontal="center" wrapText="1"/>
    </xf>
    <xf numFmtId="0" fontId="4" fillId="0" borderId="2" xfId="0" applyFont="1" applyBorder="1" applyAlignment="1" applyProtection="1">
      <alignment horizontal="left" vertical="top" wrapText="1"/>
    </xf>
    <xf numFmtId="0" fontId="5" fillId="0" borderId="14" xfId="0" applyFont="1" applyBorder="1" applyAlignment="1" applyProtection="1">
      <alignment horizontal="center" wrapText="1"/>
      <protection locked="0"/>
    </xf>
    <xf numFmtId="0" fontId="5" fillId="0" borderId="13" xfId="0" applyFont="1" applyBorder="1" applyAlignment="1" applyProtection="1">
      <alignment horizontal="center" wrapText="1"/>
      <protection locked="0"/>
    </xf>
    <xf numFmtId="164" fontId="5" fillId="0" borderId="13" xfId="0" applyNumberFormat="1" applyFont="1" applyBorder="1" applyAlignment="1" applyProtection="1">
      <alignment horizontal="center" wrapText="1"/>
    </xf>
    <xf numFmtId="0" fontId="4" fillId="0" borderId="5" xfId="0" applyFont="1" applyBorder="1" applyAlignment="1" applyProtection="1">
      <alignment horizontal="left"/>
      <protection locked="0"/>
    </xf>
    <xf numFmtId="0" fontId="5" fillId="0" borderId="0" xfId="0" applyFont="1" applyFill="1" applyAlignment="1" applyProtection="1">
      <alignment horizontal="left" vertical="top" wrapText="1"/>
    </xf>
    <xf numFmtId="0" fontId="4" fillId="0" borderId="0" xfId="0" applyFont="1" applyFill="1" applyAlignment="1" applyProtection="1">
      <alignment horizontal="left" vertical="top"/>
    </xf>
    <xf numFmtId="0" fontId="4" fillId="0" borderId="0" xfId="0" applyFont="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0" xfId="0" applyFont="1" applyBorder="1" applyAlignment="1" applyProtection="1">
      <alignment horizontal="left" wrapText="1"/>
    </xf>
    <xf numFmtId="0" fontId="5" fillId="0" borderId="11"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64" fontId="5" fillId="0" borderId="10" xfId="0" applyNumberFormat="1" applyFont="1" applyBorder="1" applyAlignment="1" applyProtection="1">
      <alignment horizontal="center" vertical="center" wrapText="1"/>
      <protection locked="0"/>
    </xf>
    <xf numFmtId="164" fontId="5" fillId="0" borderId="6" xfId="0" applyNumberFormat="1" applyFont="1" applyBorder="1" applyAlignment="1" applyProtection="1">
      <alignment horizontal="center" vertical="center" wrapText="1"/>
      <protection locked="0"/>
    </xf>
    <xf numFmtId="164" fontId="5" fillId="0" borderId="14" xfId="0" applyNumberFormat="1" applyFont="1" applyBorder="1" applyAlignment="1" applyProtection="1">
      <alignment horizontal="center" vertical="center" wrapText="1"/>
      <protection locked="0"/>
    </xf>
    <xf numFmtId="164" fontId="5" fillId="0" borderId="15" xfId="0" applyNumberFormat="1" applyFont="1" applyBorder="1" applyAlignment="1" applyProtection="1">
      <alignment horizontal="center" vertical="center" wrapText="1"/>
      <protection locked="0"/>
    </xf>
    <xf numFmtId="0" fontId="5" fillId="0" borderId="2" xfId="0" applyFont="1" applyFill="1" applyBorder="1" applyAlignment="1" applyProtection="1">
      <alignment horizontal="left"/>
    </xf>
    <xf numFmtId="0" fontId="5" fillId="0" borderId="18" xfId="0" applyFont="1" applyBorder="1" applyAlignment="1" applyProtection="1">
      <alignment horizontal="left" wrapText="1"/>
    </xf>
    <xf numFmtId="164" fontId="5" fillId="0" borderId="15" xfId="0" applyNumberFormat="1" applyFont="1" applyBorder="1" applyAlignment="1" applyProtection="1">
      <alignment horizontal="center" vertical="center"/>
      <protection locked="0"/>
    </xf>
    <xf numFmtId="0" fontId="5" fillId="0" borderId="2" xfId="0" applyFont="1" applyBorder="1" applyAlignment="1" applyProtection="1">
      <alignment horizontal="left" vertical="top" wrapText="1"/>
    </xf>
    <xf numFmtId="164" fontId="4" fillId="0" borderId="1" xfId="0" applyNumberFormat="1" applyFont="1" applyBorder="1" applyAlignment="1" applyProtection="1">
      <alignment horizontal="center" vertical="center"/>
    </xf>
    <xf numFmtId="164" fontId="5" fillId="0" borderId="14" xfId="0" applyNumberFormat="1" applyFont="1" applyBorder="1" applyAlignment="1" applyProtection="1">
      <alignment horizontal="center" vertical="center"/>
      <protection locked="0"/>
    </xf>
    <xf numFmtId="164" fontId="4" fillId="0" borderId="0" xfId="0" applyNumberFormat="1" applyFont="1" applyBorder="1" applyAlignment="1" applyProtection="1">
      <alignment horizontal="center"/>
      <protection locked="0"/>
    </xf>
    <xf numFmtId="0" fontId="4" fillId="0" borderId="0" xfId="0" applyFont="1" applyBorder="1" applyAlignment="1" applyProtection="1">
      <alignment horizontal="right" wrapText="1"/>
    </xf>
    <xf numFmtId="0" fontId="5" fillId="0" borderId="17" xfId="0" applyFont="1" applyBorder="1" applyAlignment="1" applyProtection="1">
      <alignment horizontal="left" vertical="center" wrapText="1"/>
    </xf>
    <xf numFmtId="164" fontId="4" fillId="0" borderId="0" xfId="0" applyNumberFormat="1" applyFont="1" applyAlignment="1" applyProtection="1">
      <alignment horizontal="center"/>
    </xf>
    <xf numFmtId="0" fontId="5" fillId="0" borderId="0" xfId="0" applyFont="1" applyAlignment="1" applyProtection="1">
      <alignment horizontal="center"/>
    </xf>
    <xf numFmtId="0" fontId="4" fillId="0" borderId="0" xfId="0" applyFont="1" applyAlignment="1" applyProtection="1">
      <alignment horizontal="left" vertical="center"/>
    </xf>
    <xf numFmtId="0" fontId="5" fillId="0" borderId="0" xfId="0" applyFont="1" applyAlignment="1" applyProtection="1">
      <alignment horizontal="left"/>
    </xf>
    <xf numFmtId="0" fontId="5" fillId="0" borderId="9" xfId="0" applyFont="1" applyBorder="1" applyAlignment="1" applyProtection="1">
      <alignment horizontal="center"/>
    </xf>
    <xf numFmtId="164" fontId="4" fillId="0" borderId="0" xfId="0" applyNumberFormat="1" applyFont="1" applyAlignment="1" applyProtection="1">
      <alignment horizontal="left" vertical="center"/>
    </xf>
    <xf numFmtId="164" fontId="4" fillId="0" borderId="0" xfId="0" applyNumberFormat="1" applyFont="1" applyBorder="1" applyAlignment="1" applyProtection="1">
      <alignment horizontal="left" vertical="center"/>
    </xf>
    <xf numFmtId="0" fontId="5" fillId="0" borderId="4" xfId="0" applyFont="1" applyBorder="1" applyAlignment="1" applyProtection="1">
      <alignment horizontal="center"/>
    </xf>
    <xf numFmtId="165" fontId="4" fillId="0" borderId="0" xfId="0" applyNumberFormat="1" applyFont="1" applyAlignment="1" applyProtection="1">
      <alignment horizontal="left"/>
    </xf>
    <xf numFmtId="165" fontId="4" fillId="0" borderId="0" xfId="0" applyNumberFormat="1" applyFont="1" applyBorder="1" applyAlignment="1" applyProtection="1">
      <alignment horizontal="center"/>
      <protection locked="0"/>
    </xf>
    <xf numFmtId="165" fontId="4" fillId="0" borderId="4" xfId="0" applyNumberFormat="1" applyFont="1" applyBorder="1" applyAlignment="1" applyProtection="1">
      <alignment horizontal="center"/>
      <protection locked="0"/>
    </xf>
    <xf numFmtId="165" fontId="4" fillId="0" borderId="0" xfId="0" applyNumberFormat="1" applyFont="1" applyAlignment="1" applyProtection="1">
      <alignment horizontal="center"/>
      <protection locked="0"/>
    </xf>
    <xf numFmtId="0" fontId="4" fillId="0" borderId="18" xfId="0" applyFont="1" applyBorder="1" applyAlignment="1" applyProtection="1">
      <alignment horizontal="left"/>
    </xf>
    <xf numFmtId="165" fontId="4" fillId="0" borderId="5" xfId="0" applyNumberFormat="1" applyFont="1" applyBorder="1" applyAlignment="1" applyProtection="1">
      <alignment horizontal="center"/>
    </xf>
    <xf numFmtId="165" fontId="4" fillId="0" borderId="6" xfId="0" applyNumberFormat="1" applyFont="1" applyBorder="1" applyAlignment="1" applyProtection="1">
      <alignment horizontal="center"/>
    </xf>
    <xf numFmtId="165" fontId="4" fillId="0" borderId="2" xfId="0" applyNumberFormat="1" applyFont="1" applyBorder="1" applyAlignment="1" applyProtection="1">
      <alignment horizontal="center"/>
      <protection locked="0"/>
    </xf>
    <xf numFmtId="165" fontId="4" fillId="0" borderId="3" xfId="0" applyNumberFormat="1" applyFont="1" applyBorder="1" applyAlignment="1" applyProtection="1">
      <alignment horizontal="center"/>
      <protection locked="0"/>
    </xf>
    <xf numFmtId="0" fontId="4" fillId="0" borderId="18" xfId="0" applyFont="1" applyBorder="1" applyAlignment="1">
      <alignment horizontal="left" vertical="top" wrapText="1"/>
    </xf>
    <xf numFmtId="0" fontId="5" fillId="0" borderId="2" xfId="0" applyFont="1" applyBorder="1" applyAlignment="1" applyProtection="1">
      <alignment horizontal="left" wrapText="1"/>
    </xf>
    <xf numFmtId="0" fontId="5" fillId="0" borderId="15"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7" fillId="0" borderId="0" xfId="0" applyFont="1" applyAlignment="1" applyProtection="1">
      <alignment horizontal="center"/>
    </xf>
    <xf numFmtId="0" fontId="4" fillId="0" borderId="0" xfId="0" applyFont="1" applyAlignment="1" applyProtection="1">
      <alignment horizontal="left" wrapText="1"/>
    </xf>
    <xf numFmtId="164" fontId="5" fillId="0" borderId="10" xfId="0" applyNumberFormat="1" applyFont="1" applyBorder="1" applyAlignment="1" applyProtection="1">
      <alignment horizontal="center"/>
      <protection locked="0"/>
    </xf>
    <xf numFmtId="164" fontId="5" fillId="0" borderId="6" xfId="0" applyNumberFormat="1" applyFont="1" applyBorder="1" applyAlignment="1" applyProtection="1">
      <alignment horizontal="center"/>
      <protection locked="0"/>
    </xf>
    <xf numFmtId="0" fontId="5" fillId="0" borderId="0" xfId="0" applyFont="1" applyAlignment="1" applyProtection="1">
      <alignment horizontal="left" vertical="top" wrapText="1"/>
    </xf>
    <xf numFmtId="164" fontId="5" fillId="3" borderId="10" xfId="0" applyNumberFormat="1" applyFont="1" applyFill="1" applyBorder="1" applyAlignment="1" applyProtection="1">
      <alignment horizontal="center"/>
      <protection locked="0"/>
    </xf>
    <xf numFmtId="164" fontId="5" fillId="3" borderId="12" xfId="0" applyNumberFormat="1" applyFont="1" applyFill="1" applyBorder="1" applyAlignment="1" applyProtection="1">
      <alignment horizontal="center"/>
      <protection locked="0"/>
    </xf>
    <xf numFmtId="164" fontId="5" fillId="3" borderId="0" xfId="0" applyNumberFormat="1" applyFont="1" applyFill="1" applyAlignment="1" applyProtection="1">
      <alignment horizontal="center"/>
    </xf>
    <xf numFmtId="0" fontId="5" fillId="0" borderId="11"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1" fillId="0" borderId="16" xfId="0" applyFont="1" applyBorder="1" applyAlignment="1" applyProtection="1">
      <alignment horizontal="center"/>
    </xf>
    <xf numFmtId="0" fontId="1" fillId="0" borderId="0" xfId="0" applyFont="1" applyAlignment="1" applyProtection="1">
      <alignment horizontal="center"/>
    </xf>
    <xf numFmtId="0" fontId="4" fillId="0" borderId="7" xfId="0" applyFont="1" applyBorder="1" applyAlignment="1" applyProtection="1">
      <alignment horizontal="left"/>
    </xf>
    <xf numFmtId="0" fontId="4" fillId="0" borderId="12" xfId="0" applyFont="1" applyBorder="1" applyAlignment="1" applyProtection="1">
      <alignment horizontal="left"/>
    </xf>
    <xf numFmtId="0" fontId="5" fillId="0" borderId="4" xfId="0" applyFont="1" applyBorder="1" applyAlignment="1" applyProtection="1">
      <alignment horizontal="left"/>
    </xf>
    <xf numFmtId="0" fontId="5" fillId="0" borderId="0" xfId="0" applyFont="1" applyAlignment="1" applyProtection="1">
      <alignment horizontal="center" vertical="top" wrapText="1"/>
    </xf>
    <xf numFmtId="0" fontId="4" fillId="0" borderId="0" xfId="0" applyFont="1" applyAlignment="1" applyProtection="1">
      <alignment horizontal="left" vertical="top" wrapText="1"/>
      <protection locked="0"/>
    </xf>
    <xf numFmtId="164" fontId="4" fillId="5" borderId="0" xfId="0" applyNumberFormat="1" applyFont="1" applyFill="1" applyAlignment="1" applyProtection="1">
      <alignment horizontal="right" vertical="center"/>
    </xf>
    <xf numFmtId="164" fontId="4" fillId="5" borderId="0" xfId="0" applyNumberFormat="1" applyFont="1" applyFill="1" applyAlignment="1" applyProtection="1">
      <alignment horizontal="right"/>
    </xf>
    <xf numFmtId="164" fontId="5" fillId="5" borderId="0" xfId="0" applyNumberFormat="1" applyFont="1" applyFill="1" applyProtection="1"/>
    <xf numFmtId="164" fontId="5" fillId="5" borderId="0" xfId="0" applyNumberFormat="1" applyFont="1" applyFill="1" applyAlignment="1" applyProtection="1">
      <alignment horizontal="center"/>
    </xf>
    <xf numFmtId="164" fontId="5" fillId="5" borderId="0" xfId="0" applyNumberFormat="1" applyFont="1" applyFill="1" applyAlignment="1" applyProtection="1">
      <alignment horizontal="center" vertical="center"/>
    </xf>
    <xf numFmtId="164" fontId="5" fillId="5" borderId="0" xfId="0" applyNumberFormat="1" applyFont="1" applyFill="1" applyAlignment="1" applyProtection="1">
      <alignment horizontal="center" vertical="center"/>
    </xf>
    <xf numFmtId="10" fontId="5" fillId="5" borderId="0" xfId="0" applyNumberFormat="1" applyFont="1" applyFill="1" applyAlignment="1" applyProtection="1">
      <alignment horizontal="center" vertical="center"/>
    </xf>
    <xf numFmtId="165" fontId="4" fillId="5" borderId="0" xfId="0" applyNumberFormat="1" applyFont="1" applyFill="1" applyAlignment="1" applyProtection="1">
      <alignment horizontal="center" vertical="center"/>
    </xf>
    <xf numFmtId="165" fontId="4" fillId="5" borderId="5" xfId="0" applyNumberFormat="1" applyFont="1" applyFill="1" applyBorder="1" applyAlignment="1" applyProtection="1">
      <alignment horizontal="center" vertical="center"/>
    </xf>
    <xf numFmtId="10" fontId="5" fillId="5" borderId="0" xfId="0" applyNumberFormat="1" applyFont="1" applyFill="1" applyAlignment="1" applyProtection="1">
      <alignment horizontal="center"/>
    </xf>
    <xf numFmtId="165" fontId="4" fillId="5" borderId="4" xfId="0" applyNumberFormat="1" applyFont="1" applyFill="1" applyBorder="1" applyAlignment="1" applyProtection="1">
      <alignment horizontal="left"/>
    </xf>
    <xf numFmtId="164" fontId="4" fillId="5" borderId="0" xfId="0" applyNumberFormat="1" applyFont="1" applyFill="1" applyBorder="1" applyAlignment="1" applyProtection="1">
      <alignment horizontal="center"/>
    </xf>
    <xf numFmtId="10" fontId="4" fillId="5" borderId="0" xfId="0" applyNumberFormat="1" applyFont="1" applyFill="1" applyBorder="1" applyAlignment="1" applyProtection="1">
      <alignment horizontal="center"/>
    </xf>
    <xf numFmtId="164" fontId="4" fillId="5" borderId="0" xfId="0" applyNumberFormat="1" applyFont="1" applyFill="1" applyBorder="1" applyAlignment="1" applyProtection="1">
      <alignment horizontal="center" vertical="center"/>
    </xf>
    <xf numFmtId="10" fontId="4" fillId="5" borderId="0" xfId="0" applyNumberFormat="1" applyFont="1" applyFill="1" applyBorder="1" applyAlignment="1" applyProtection="1">
      <alignment horizontal="center" vertical="center"/>
    </xf>
    <xf numFmtId="164" fontId="4" fillId="5" borderId="5" xfId="0" applyNumberFormat="1" applyFont="1" applyFill="1" applyBorder="1" applyAlignment="1" applyProtection="1">
      <alignment horizontal="center" vertical="center"/>
    </xf>
    <xf numFmtId="10" fontId="4" fillId="5" borderId="5" xfId="0" applyNumberFormat="1" applyFont="1" applyFill="1" applyBorder="1" applyAlignment="1" applyProtection="1">
      <alignment horizontal="center" vertical="center"/>
    </xf>
    <xf numFmtId="164" fontId="4" fillId="5" borderId="11" xfId="0" applyNumberFormat="1" applyFont="1" applyFill="1" applyBorder="1" applyAlignment="1" applyProtection="1">
      <alignment horizontal="center"/>
    </xf>
    <xf numFmtId="164" fontId="4" fillId="5" borderId="12" xfId="0" applyNumberFormat="1" applyFont="1" applyFill="1" applyBorder="1" applyAlignment="1" applyProtection="1">
      <alignment horizontal="center"/>
    </xf>
    <xf numFmtId="164" fontId="4" fillId="5" borderId="5" xfId="0" applyNumberFormat="1" applyFont="1" applyFill="1" applyBorder="1" applyAlignment="1" applyProtection="1">
      <alignment horizontal="center"/>
    </xf>
    <xf numFmtId="10" fontId="4" fillId="5" borderId="5" xfId="0" applyNumberFormat="1"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40</xdr:row>
          <xdr:rowOff>0</xdr:rowOff>
        </xdr:from>
        <xdr:to>
          <xdr:col>8</xdr:col>
          <xdr:colOff>542925</xdr:colOff>
          <xdr:row>40</xdr:row>
          <xdr:rowOff>180975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Dedicate all amounts over $1,500 from all tax refunds to increase the gross base of the Chapter 13 plan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41</xdr:row>
          <xdr:rowOff>0</xdr:rowOff>
        </xdr:from>
        <xdr:to>
          <xdr:col>8</xdr:col>
          <xdr:colOff>542925</xdr:colOff>
          <xdr:row>41</xdr:row>
          <xdr:rowOff>161925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Dedicate the entire amount of all tax refunds to increase the gross base of the Chapter 13 plan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41</xdr:row>
          <xdr:rowOff>180975</xdr:rowOff>
        </xdr:from>
        <xdr:to>
          <xdr:col>8</xdr:col>
          <xdr:colOff>571500</xdr:colOff>
          <xdr:row>42</xdr:row>
          <xdr:rowOff>171450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Other - Please explain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45</xdr:row>
          <xdr:rowOff>28575</xdr:rowOff>
        </xdr:from>
        <xdr:to>
          <xdr:col>7</xdr:col>
          <xdr:colOff>85725</xdr:colOff>
          <xdr:row>45</xdr:row>
          <xdr:rowOff>171450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The date that the first plan payment is made pursuant to 11 U.S.C. 1326(a)(1)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46</xdr:row>
          <xdr:rowOff>19050</xdr:rowOff>
        </xdr:from>
        <xdr:to>
          <xdr:col>8</xdr:col>
          <xdr:colOff>447675</xdr:colOff>
          <xdr:row>47</xdr:row>
          <xdr:rowOff>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The effective date of confirmation with all pre-confirmation payments being dedicated to the plan</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264"/>
  <sheetViews>
    <sheetView showGridLines="0" tabSelected="1" zoomScale="140" zoomScaleNormal="140" workbookViewId="0">
      <selection activeCell="B3" sqref="B3:F3"/>
    </sheetView>
  </sheetViews>
  <sheetFormatPr defaultColWidth="0" defaultRowHeight="15" zeroHeight="1" x14ac:dyDescent="0.25"/>
  <cols>
    <col min="1" max="6" width="9.140625" style="1" customWidth="1"/>
    <col min="7" max="7" width="9.85546875" style="1" bestFit="1" customWidth="1"/>
    <col min="8" max="8" width="9.140625" style="1" customWidth="1"/>
    <col min="9" max="9" width="10.85546875" style="1" bestFit="1" customWidth="1"/>
    <col min="10" max="13" width="0" style="1" hidden="1" customWidth="1"/>
    <col min="14" max="16384" width="9.140625" style="1" hidden="1"/>
  </cols>
  <sheetData>
    <row r="1" spans="1:9" ht="18.75" customHeight="1" x14ac:dyDescent="0.3">
      <c r="A1" s="221" t="s">
        <v>0</v>
      </c>
      <c r="B1" s="221"/>
      <c r="C1" s="221"/>
      <c r="D1" s="221"/>
      <c r="E1" s="221"/>
      <c r="F1" s="221"/>
      <c r="G1" s="221"/>
      <c r="H1" s="221"/>
      <c r="I1" s="221"/>
    </row>
    <row r="2" spans="1:9" ht="18.75" customHeight="1" x14ac:dyDescent="0.3">
      <c r="A2" s="221" t="s">
        <v>1</v>
      </c>
      <c r="B2" s="221"/>
      <c r="C2" s="221"/>
      <c r="D2" s="221"/>
      <c r="E2" s="221"/>
      <c r="F2" s="221"/>
      <c r="G2" s="221"/>
      <c r="H2" s="221"/>
      <c r="I2" s="221"/>
    </row>
    <row r="3" spans="1:9" x14ac:dyDescent="0.25">
      <c r="A3" s="32" t="s">
        <v>2</v>
      </c>
      <c r="B3" s="129"/>
      <c r="C3" s="129"/>
      <c r="D3" s="129"/>
      <c r="E3" s="129"/>
      <c r="F3" s="129"/>
      <c r="G3" s="32" t="s">
        <v>3</v>
      </c>
      <c r="H3" s="129"/>
      <c r="I3" s="129"/>
    </row>
    <row r="4" spans="1:9" x14ac:dyDescent="0.25">
      <c r="A4" s="32" t="s">
        <v>4</v>
      </c>
      <c r="B4" s="129"/>
      <c r="C4" s="129"/>
      <c r="D4" s="129"/>
      <c r="E4" s="129"/>
      <c r="F4" s="129"/>
      <c r="G4" s="153" t="s">
        <v>191</v>
      </c>
      <c r="H4" s="153"/>
      <c r="I4" s="153"/>
    </row>
    <row r="5" spans="1:9" ht="19.5" thickBot="1" x14ac:dyDescent="0.35">
      <c r="A5" s="220" t="s">
        <v>51</v>
      </c>
      <c r="B5" s="220"/>
      <c r="C5" s="220"/>
      <c r="D5" s="220"/>
      <c r="E5" s="220"/>
      <c r="F5" s="220"/>
      <c r="G5" s="220"/>
      <c r="H5" s="220"/>
      <c r="I5" s="220"/>
    </row>
    <row r="6" spans="1:9" ht="16.5" thickTop="1" thickBot="1" x14ac:dyDescent="0.3">
      <c r="A6" s="33" t="s">
        <v>54</v>
      </c>
      <c r="B6" s="152" t="s">
        <v>52</v>
      </c>
      <c r="C6" s="152"/>
      <c r="D6" s="152"/>
      <c r="E6" s="152"/>
      <c r="F6" s="152"/>
      <c r="G6" s="152"/>
      <c r="H6" s="152"/>
      <c r="I6" s="152"/>
    </row>
    <row r="7" spans="1:9" ht="191.25" customHeight="1" x14ac:dyDescent="0.25">
      <c r="A7" s="210" t="s">
        <v>200</v>
      </c>
      <c r="B7" s="97"/>
      <c r="C7" s="97"/>
      <c r="D7" s="97"/>
      <c r="E7" s="97"/>
      <c r="F7" s="97"/>
      <c r="G7" s="97"/>
      <c r="H7" s="97"/>
      <c r="I7" s="97"/>
    </row>
    <row r="8" spans="1:9" x14ac:dyDescent="0.25">
      <c r="A8" s="130" t="s">
        <v>91</v>
      </c>
      <c r="B8" s="131"/>
      <c r="C8" s="131"/>
      <c r="D8" s="131"/>
      <c r="E8" s="131"/>
      <c r="F8" s="131"/>
      <c r="G8" s="131"/>
      <c r="H8" s="131"/>
      <c r="I8" s="132"/>
    </row>
    <row r="9" spans="1:9" x14ac:dyDescent="0.25">
      <c r="A9" s="34"/>
      <c r="B9" s="141" t="s">
        <v>86</v>
      </c>
      <c r="C9" s="141"/>
      <c r="D9" s="141"/>
      <c r="E9" s="141"/>
      <c r="F9" s="141"/>
      <c r="G9" s="141"/>
      <c r="H9" s="141"/>
      <c r="I9" s="151"/>
    </row>
    <row r="10" spans="1:9" x14ac:dyDescent="0.25">
      <c r="A10" s="34"/>
      <c r="B10" s="133"/>
      <c r="C10" s="134"/>
      <c r="D10" s="134"/>
      <c r="E10" s="134"/>
      <c r="F10" s="134"/>
      <c r="G10" s="134"/>
      <c r="H10" s="134"/>
      <c r="I10" s="135"/>
    </row>
    <row r="11" spans="1:9" x14ac:dyDescent="0.25">
      <c r="A11" s="34"/>
      <c r="B11" s="136"/>
      <c r="C11" s="137"/>
      <c r="D11" s="137"/>
      <c r="E11" s="137"/>
      <c r="F11" s="137"/>
      <c r="G11" s="137"/>
      <c r="H11" s="137"/>
      <c r="I11" s="138"/>
    </row>
    <row r="12" spans="1:9" x14ac:dyDescent="0.25">
      <c r="A12" s="34"/>
      <c r="B12" s="222" t="s">
        <v>94</v>
      </c>
      <c r="C12" s="222"/>
      <c r="D12" s="222"/>
      <c r="E12" s="222"/>
      <c r="F12" s="222"/>
      <c r="G12" s="222"/>
      <c r="H12" s="222"/>
      <c r="I12" s="223"/>
    </row>
    <row r="13" spans="1:9" x14ac:dyDescent="0.25">
      <c r="A13" s="34"/>
      <c r="B13" s="133"/>
      <c r="C13" s="134"/>
      <c r="D13" s="134"/>
      <c r="E13" s="134"/>
      <c r="F13" s="134"/>
      <c r="G13" s="134"/>
      <c r="H13" s="134"/>
      <c r="I13" s="135"/>
    </row>
    <row r="14" spans="1:9" x14ac:dyDescent="0.25">
      <c r="A14" s="35"/>
      <c r="B14" s="136"/>
      <c r="C14" s="137"/>
      <c r="D14" s="137"/>
      <c r="E14" s="137"/>
      <c r="F14" s="137"/>
      <c r="G14" s="137"/>
      <c r="H14" s="137"/>
      <c r="I14" s="138"/>
    </row>
    <row r="15" spans="1:9" x14ac:dyDescent="0.25">
      <c r="A15" s="144" t="s">
        <v>193</v>
      </c>
      <c r="B15" s="144"/>
      <c r="C15" s="144"/>
      <c r="D15" s="144"/>
      <c r="E15" s="144"/>
      <c r="F15" s="144"/>
      <c r="G15" s="144"/>
      <c r="H15" s="144"/>
      <c r="I15" s="76"/>
    </row>
    <row r="16" spans="1:9" x14ac:dyDescent="0.25">
      <c r="A16" s="143" t="s">
        <v>203</v>
      </c>
      <c r="B16" s="143"/>
      <c r="C16" s="143"/>
      <c r="D16" s="77"/>
      <c r="E16" s="145" t="s">
        <v>192</v>
      </c>
      <c r="F16" s="145"/>
      <c r="G16" s="145"/>
      <c r="H16" s="145"/>
      <c r="I16" s="77"/>
    </row>
    <row r="17" spans="1:9" ht="15.75" thickBot="1" x14ac:dyDescent="0.3">
      <c r="A17" s="36" t="s">
        <v>53</v>
      </c>
      <c r="B17" s="152" t="s">
        <v>55</v>
      </c>
      <c r="C17" s="152"/>
      <c r="D17" s="152"/>
      <c r="E17" s="152"/>
      <c r="F17" s="152"/>
      <c r="G17" s="152"/>
      <c r="H17" s="152"/>
      <c r="I17" s="152"/>
    </row>
    <row r="18" spans="1:9" x14ac:dyDescent="0.25">
      <c r="A18" s="139" t="s">
        <v>146</v>
      </c>
      <c r="B18" s="139"/>
      <c r="C18" s="139"/>
      <c r="D18" s="139"/>
      <c r="E18" s="139"/>
      <c r="F18" s="139"/>
      <c r="G18" s="139"/>
      <c r="H18" s="139"/>
      <c r="I18" s="140"/>
    </row>
    <row r="19" spans="1:9" ht="12" customHeight="1" x14ac:dyDescent="0.25">
      <c r="A19" s="139"/>
      <c r="B19" s="139"/>
      <c r="C19" s="139"/>
      <c r="D19" s="139"/>
      <c r="E19" s="139"/>
      <c r="F19" s="139"/>
      <c r="G19" s="139"/>
      <c r="H19" s="139"/>
      <c r="I19" s="91"/>
    </row>
    <row r="20" spans="1:9" x14ac:dyDescent="0.25">
      <c r="A20" s="2"/>
      <c r="B20" s="142" t="s">
        <v>156</v>
      </c>
      <c r="C20" s="97"/>
      <c r="D20" s="97"/>
      <c r="E20" s="97"/>
      <c r="F20" s="97"/>
      <c r="G20" s="97"/>
      <c r="H20" s="97"/>
      <c r="I20" s="97"/>
    </row>
    <row r="21" spans="1:9" ht="30.75" customHeight="1" x14ac:dyDescent="0.25">
      <c r="A21" s="75"/>
      <c r="B21" s="169" t="s">
        <v>204</v>
      </c>
      <c r="C21" s="169"/>
      <c r="D21" s="169"/>
      <c r="E21" s="169"/>
      <c r="F21" s="169"/>
      <c r="G21" s="169"/>
      <c r="H21" s="169"/>
      <c r="I21" s="169"/>
    </row>
    <row r="22" spans="1:9" x14ac:dyDescent="0.25">
      <c r="A22" s="78">
        <f>SUM(A20-A21)</f>
        <v>0</v>
      </c>
      <c r="B22" s="142" t="s">
        <v>183</v>
      </c>
      <c r="C22" s="97"/>
      <c r="D22" s="97"/>
      <c r="E22" s="97"/>
      <c r="F22" s="97"/>
      <c r="G22" s="97"/>
      <c r="H22" s="97"/>
      <c r="I22" s="97"/>
    </row>
    <row r="23" spans="1:9" x14ac:dyDescent="0.25">
      <c r="A23" s="97" t="s">
        <v>16</v>
      </c>
      <c r="B23" s="97"/>
      <c r="C23" s="97"/>
      <c r="D23" s="97"/>
      <c r="E23" s="97"/>
      <c r="F23" s="191" t="s">
        <v>17</v>
      </c>
      <c r="G23" s="191"/>
      <c r="H23" s="224"/>
      <c r="I23" s="3"/>
    </row>
    <row r="24" spans="1:9" x14ac:dyDescent="0.25">
      <c r="A24" s="38"/>
      <c r="B24" s="75"/>
      <c r="C24" s="37" t="s">
        <v>49</v>
      </c>
      <c r="D24" s="37"/>
      <c r="E24" s="38"/>
      <c r="F24" s="3"/>
      <c r="G24" s="97" t="s">
        <v>18</v>
      </c>
      <c r="H24" s="97"/>
      <c r="I24" s="229">
        <f>SUM(B24*(F24*4.333333333))</f>
        <v>0</v>
      </c>
    </row>
    <row r="25" spans="1:9" x14ac:dyDescent="0.25">
      <c r="A25" s="38"/>
      <c r="B25" s="75"/>
      <c r="C25" s="37" t="s">
        <v>170</v>
      </c>
      <c r="D25" s="37"/>
      <c r="E25" s="38"/>
      <c r="F25" s="3"/>
      <c r="G25" s="97" t="s">
        <v>18</v>
      </c>
      <c r="H25" s="97"/>
      <c r="I25" s="229">
        <f>SUM(B25*(F25*2.1666666666))</f>
        <v>0</v>
      </c>
    </row>
    <row r="26" spans="1:9" x14ac:dyDescent="0.25">
      <c r="A26" s="38"/>
      <c r="B26" s="75"/>
      <c r="C26" s="37" t="s">
        <v>130</v>
      </c>
      <c r="D26" s="37"/>
      <c r="E26" s="38"/>
      <c r="F26" s="3"/>
      <c r="G26" s="97" t="s">
        <v>18</v>
      </c>
      <c r="H26" s="97"/>
      <c r="I26" s="229">
        <f>SUM(B26*F26*2)</f>
        <v>0</v>
      </c>
    </row>
    <row r="27" spans="1:9" x14ac:dyDescent="0.25">
      <c r="A27" s="38"/>
      <c r="B27" s="75"/>
      <c r="C27" s="37" t="s">
        <v>50</v>
      </c>
      <c r="D27" s="37"/>
      <c r="E27" s="38"/>
      <c r="F27" s="3"/>
      <c r="G27" s="141" t="s">
        <v>18</v>
      </c>
      <c r="H27" s="141"/>
      <c r="I27" s="229">
        <f>SUM(B27*F27)</f>
        <v>0</v>
      </c>
    </row>
    <row r="28" spans="1:9" ht="42" customHeight="1" x14ac:dyDescent="0.25">
      <c r="A28" s="93" t="s">
        <v>117</v>
      </c>
      <c r="B28" s="93"/>
      <c r="C28" s="217"/>
      <c r="D28" s="218"/>
      <c r="E28" s="218"/>
      <c r="F28" s="218"/>
      <c r="G28" s="218"/>
      <c r="H28" s="219"/>
      <c r="I28" s="75"/>
    </row>
    <row r="29" spans="1:9" x14ac:dyDescent="0.25">
      <c r="A29" s="153" t="s">
        <v>121</v>
      </c>
      <c r="B29" s="153"/>
      <c r="C29" s="153"/>
      <c r="D29" s="153"/>
      <c r="E29" s="153"/>
      <c r="F29" s="153"/>
      <c r="G29" s="154"/>
      <c r="H29" s="214">
        <f>SUM(I24:I28)</f>
        <v>0</v>
      </c>
      <c r="I29" s="215"/>
    </row>
    <row r="30" spans="1:9" ht="38.25" customHeight="1" x14ac:dyDescent="0.25">
      <c r="A30" s="120" t="s">
        <v>157</v>
      </c>
      <c r="B30" s="120"/>
      <c r="C30" s="120"/>
      <c r="D30" s="120"/>
      <c r="E30" s="120"/>
      <c r="F30" s="120"/>
      <c r="G30" s="120"/>
      <c r="H30" s="120"/>
      <c r="I30" s="120"/>
    </row>
    <row r="31" spans="1:9" ht="15" customHeight="1" x14ac:dyDescent="0.25">
      <c r="A31" s="225" t="s">
        <v>131</v>
      </c>
      <c r="B31" s="225"/>
      <c r="C31" s="225"/>
      <c r="D31" s="225"/>
      <c r="E31" s="39"/>
      <c r="F31" s="225" t="s">
        <v>132</v>
      </c>
      <c r="G31" s="225"/>
      <c r="H31" s="225"/>
      <c r="I31" s="225"/>
    </row>
    <row r="32" spans="1:9" ht="15" customHeight="1" x14ac:dyDescent="0.25">
      <c r="A32" s="40" t="s">
        <v>133</v>
      </c>
      <c r="B32" s="226"/>
      <c r="C32" s="226"/>
      <c r="D32" s="226"/>
      <c r="E32" s="39"/>
      <c r="F32" s="40" t="s">
        <v>133</v>
      </c>
      <c r="G32" s="226"/>
      <c r="H32" s="226"/>
      <c r="I32" s="226"/>
    </row>
    <row r="33" spans="1:9" ht="15" customHeight="1" x14ac:dyDescent="0.25">
      <c r="A33" s="40" t="s">
        <v>134</v>
      </c>
      <c r="B33" s="226"/>
      <c r="C33" s="226"/>
      <c r="D33" s="226"/>
      <c r="E33" s="39"/>
      <c r="F33" s="40" t="s">
        <v>134</v>
      </c>
      <c r="G33" s="226"/>
      <c r="H33" s="226"/>
      <c r="I33" s="226"/>
    </row>
    <row r="34" spans="1:9" ht="15" customHeight="1" x14ac:dyDescent="0.25">
      <c r="A34" s="40" t="s">
        <v>134</v>
      </c>
      <c r="B34" s="226"/>
      <c r="C34" s="226"/>
      <c r="D34" s="226"/>
      <c r="E34" s="39"/>
      <c r="F34" s="40" t="s">
        <v>134</v>
      </c>
      <c r="G34" s="226"/>
      <c r="H34" s="226"/>
      <c r="I34" s="226"/>
    </row>
    <row r="35" spans="1:9" ht="15" customHeight="1" x14ac:dyDescent="0.25">
      <c r="A35" s="40" t="s">
        <v>135</v>
      </c>
      <c r="B35" s="226"/>
      <c r="C35" s="226"/>
      <c r="D35" s="226"/>
      <c r="E35" s="39"/>
      <c r="F35" s="40" t="s">
        <v>135</v>
      </c>
      <c r="G35" s="226"/>
      <c r="H35" s="226"/>
      <c r="I35" s="226"/>
    </row>
    <row r="36" spans="1:9" ht="15" customHeight="1" x14ac:dyDescent="0.25">
      <c r="A36" s="40" t="s">
        <v>136</v>
      </c>
      <c r="B36" s="156"/>
      <c r="C36" s="156"/>
      <c r="D36" s="156"/>
      <c r="E36" s="39"/>
      <c r="F36" s="40" t="s">
        <v>136</v>
      </c>
      <c r="G36" s="156"/>
      <c r="H36" s="156"/>
      <c r="I36" s="156"/>
    </row>
    <row r="37" spans="1:9" ht="28.5" customHeight="1" x14ac:dyDescent="0.25">
      <c r="A37" s="120" t="s">
        <v>138</v>
      </c>
      <c r="B37" s="120"/>
      <c r="C37" s="120"/>
      <c r="D37" s="120"/>
      <c r="E37" s="120"/>
      <c r="F37" s="120"/>
      <c r="G37" s="120"/>
      <c r="H37" s="120"/>
      <c r="I37" s="120"/>
    </row>
    <row r="38" spans="1:9" ht="45.75" customHeight="1" x14ac:dyDescent="0.25">
      <c r="A38" s="217"/>
      <c r="B38" s="218"/>
      <c r="C38" s="218"/>
      <c r="D38" s="218"/>
      <c r="E38" s="218"/>
      <c r="F38" s="218"/>
      <c r="G38" s="218"/>
      <c r="H38" s="218"/>
      <c r="I38" s="219"/>
    </row>
    <row r="39" spans="1:9" x14ac:dyDescent="0.25">
      <c r="A39" s="120" t="s">
        <v>184</v>
      </c>
      <c r="B39" s="120"/>
      <c r="C39" s="120"/>
      <c r="D39" s="120"/>
      <c r="E39" s="120"/>
      <c r="F39" s="120"/>
      <c r="G39" s="120"/>
      <c r="H39" s="120"/>
      <c r="I39" s="120"/>
    </row>
    <row r="40" spans="1:9" ht="26.25" customHeight="1" x14ac:dyDescent="0.25">
      <c r="A40" s="120"/>
      <c r="B40" s="120"/>
      <c r="C40" s="120"/>
      <c r="D40" s="120"/>
      <c r="E40" s="120"/>
      <c r="F40" s="120"/>
      <c r="G40" s="120"/>
      <c r="H40" s="120"/>
      <c r="I40" s="120"/>
    </row>
    <row r="41" spans="1:9" x14ac:dyDescent="0.25">
      <c r="A41" s="155"/>
      <c r="B41" s="155"/>
      <c r="C41" s="155"/>
      <c r="D41" s="155"/>
      <c r="E41" s="155"/>
      <c r="F41" s="155"/>
      <c r="G41" s="155"/>
      <c r="H41" s="155"/>
      <c r="I41" s="155"/>
    </row>
    <row r="42" spans="1:9" x14ac:dyDescent="0.25">
      <c r="A42" s="155"/>
      <c r="B42" s="155"/>
      <c r="C42" s="155"/>
      <c r="D42" s="155"/>
      <c r="E42" s="155"/>
      <c r="F42" s="155"/>
      <c r="G42" s="155"/>
      <c r="H42" s="155"/>
      <c r="I42" s="155"/>
    </row>
    <row r="43" spans="1:9" x14ac:dyDescent="0.25">
      <c r="A43" s="166"/>
      <c r="B43" s="166"/>
      <c r="C43" s="166"/>
      <c r="D43" s="166"/>
      <c r="E43" s="166"/>
      <c r="F43" s="166"/>
      <c r="G43" s="166"/>
      <c r="H43" s="166"/>
      <c r="I43" s="166"/>
    </row>
    <row r="44" spans="1:9" ht="32.25" customHeight="1" x14ac:dyDescent="0.25">
      <c r="A44" s="217"/>
      <c r="B44" s="218"/>
      <c r="C44" s="218"/>
      <c r="D44" s="218"/>
      <c r="E44" s="218"/>
      <c r="F44" s="218"/>
      <c r="G44" s="218"/>
      <c r="H44" s="218"/>
      <c r="I44" s="219"/>
    </row>
    <row r="45" spans="1:9" ht="42.75" customHeight="1" x14ac:dyDescent="0.25">
      <c r="A45" s="120" t="s">
        <v>182</v>
      </c>
      <c r="B45" s="120"/>
      <c r="C45" s="120"/>
      <c r="D45" s="120"/>
      <c r="E45" s="120"/>
      <c r="F45" s="120"/>
      <c r="G45" s="120"/>
      <c r="H45" s="120"/>
      <c r="I45" s="120"/>
    </row>
    <row r="46" spans="1:9" x14ac:dyDescent="0.25">
      <c r="A46" s="155"/>
      <c r="B46" s="155"/>
      <c r="C46" s="155"/>
      <c r="D46" s="155"/>
      <c r="E46" s="155"/>
      <c r="F46" s="155"/>
      <c r="G46" s="155"/>
      <c r="H46" s="155"/>
      <c r="I46" s="155"/>
    </row>
    <row r="47" spans="1:9" x14ac:dyDescent="0.25">
      <c r="A47" s="155"/>
      <c r="B47" s="155"/>
      <c r="C47" s="155"/>
      <c r="D47" s="155"/>
      <c r="E47" s="155"/>
      <c r="F47" s="155"/>
      <c r="G47" s="155"/>
      <c r="H47" s="155"/>
      <c r="I47" s="155"/>
    </row>
    <row r="48" spans="1:9" x14ac:dyDescent="0.25">
      <c r="A48" s="157"/>
      <c r="B48" s="157"/>
      <c r="C48" s="157"/>
      <c r="D48" s="157"/>
      <c r="E48" s="157"/>
      <c r="F48" s="157"/>
      <c r="G48" s="157"/>
      <c r="H48" s="157"/>
      <c r="I48" s="157"/>
    </row>
    <row r="49" spans="1:9" x14ac:dyDescent="0.25">
      <c r="A49" s="189" t="s">
        <v>58</v>
      </c>
      <c r="B49" s="189"/>
      <c r="C49" s="189"/>
      <c r="D49" s="189"/>
      <c r="E49" s="189"/>
      <c r="F49" s="189"/>
      <c r="G49" s="189"/>
      <c r="H49" s="189"/>
      <c r="I49" s="189"/>
    </row>
    <row r="50" spans="1:9" x14ac:dyDescent="0.25">
      <c r="A50" s="97" t="s">
        <v>20</v>
      </c>
      <c r="B50" s="97"/>
      <c r="C50" s="97"/>
      <c r="D50" s="97"/>
      <c r="E50" s="97"/>
      <c r="F50" s="97"/>
      <c r="G50" s="97"/>
      <c r="H50" s="97"/>
      <c r="I50" s="97"/>
    </row>
    <row r="51" spans="1:9" x14ac:dyDescent="0.25">
      <c r="A51" s="37" t="s">
        <v>19</v>
      </c>
      <c r="B51" s="41">
        <v>3.2</v>
      </c>
      <c r="C51" s="83" t="s">
        <v>152</v>
      </c>
      <c r="D51" s="83"/>
      <c r="E51" s="83"/>
      <c r="F51" s="227">
        <f>SUM(H77, H78, H79, H80, H81, H82, H85, H86, H87, H88, H89, H90)</f>
        <v>0</v>
      </c>
      <c r="G51" s="227"/>
      <c r="H51" s="158"/>
      <c r="I51" s="158"/>
    </row>
    <row r="52" spans="1:9" x14ac:dyDescent="0.25">
      <c r="A52" s="37"/>
      <c r="B52" s="41" t="s">
        <v>90</v>
      </c>
      <c r="C52" s="83" t="s">
        <v>149</v>
      </c>
      <c r="D52" s="83"/>
      <c r="E52" s="83"/>
      <c r="F52" s="228">
        <f>SUM(I93, I94, I95,I96,I97,I98, H99,H101)</f>
        <v>0</v>
      </c>
      <c r="G52" s="228"/>
      <c r="H52" s="158"/>
      <c r="I52" s="158"/>
    </row>
    <row r="53" spans="1:9" x14ac:dyDescent="0.25">
      <c r="A53" s="37"/>
      <c r="B53" s="41">
        <v>3.5</v>
      </c>
      <c r="C53" s="83" t="s">
        <v>150</v>
      </c>
      <c r="D53" s="83"/>
      <c r="E53" s="83"/>
      <c r="F53" s="228">
        <f>SUM(I104,I105,I106,I107)</f>
        <v>0</v>
      </c>
      <c r="G53" s="228"/>
      <c r="H53" s="158"/>
      <c r="I53" s="158"/>
    </row>
    <row r="54" spans="1:9" x14ac:dyDescent="0.25">
      <c r="A54" s="37"/>
      <c r="B54" s="41">
        <v>3.6</v>
      </c>
      <c r="C54" s="83" t="s">
        <v>148</v>
      </c>
      <c r="D54" s="83"/>
      <c r="E54" s="83"/>
      <c r="F54" s="227">
        <f>SUM(I110,I111,I112,I113)</f>
        <v>0</v>
      </c>
      <c r="G54" s="227"/>
      <c r="H54" s="158"/>
      <c r="I54" s="158"/>
    </row>
    <row r="55" spans="1:9" x14ac:dyDescent="0.25">
      <c r="A55" s="37"/>
      <c r="B55" s="41">
        <v>4.2</v>
      </c>
      <c r="C55" s="83" t="s">
        <v>47</v>
      </c>
      <c r="D55" s="83"/>
      <c r="E55" s="83"/>
      <c r="F55" s="228">
        <f>SUM(B125)</f>
        <v>0</v>
      </c>
      <c r="G55" s="228"/>
      <c r="H55" s="158"/>
      <c r="I55" s="158"/>
    </row>
    <row r="56" spans="1:9" x14ac:dyDescent="0.25">
      <c r="A56" s="37"/>
      <c r="B56" s="41">
        <v>4.3</v>
      </c>
      <c r="C56" s="83" t="s">
        <v>48</v>
      </c>
      <c r="D56" s="83"/>
      <c r="E56" s="83"/>
      <c r="F56" s="228">
        <f>SUM(B129)</f>
        <v>0</v>
      </c>
      <c r="G56" s="228"/>
      <c r="H56" s="158"/>
      <c r="I56" s="158"/>
    </row>
    <row r="57" spans="1:9" x14ac:dyDescent="0.25">
      <c r="A57" s="37"/>
      <c r="B57" s="41" t="s">
        <v>88</v>
      </c>
      <c r="C57" s="83" t="s">
        <v>151</v>
      </c>
      <c r="D57" s="83"/>
      <c r="E57" s="83"/>
      <c r="F57" s="228">
        <f>SUM(B136,H139,H140,H141,H144,H145,H146,H147)</f>
        <v>0</v>
      </c>
      <c r="G57" s="228"/>
      <c r="H57" s="158"/>
      <c r="I57" s="158"/>
    </row>
    <row r="58" spans="1:9" x14ac:dyDescent="0.25">
      <c r="A58" s="37"/>
      <c r="B58" s="41" t="s">
        <v>89</v>
      </c>
      <c r="C58" s="83" t="s">
        <v>153</v>
      </c>
      <c r="D58" s="83"/>
      <c r="E58" s="83"/>
      <c r="F58" s="228">
        <f>SUM(H166,H167,H168,H169,H170,H171,H174,H175,H176,H177,H178,H179, H182)</f>
        <v>0</v>
      </c>
      <c r="G58" s="228"/>
      <c r="H58" s="158"/>
      <c r="I58" s="158"/>
    </row>
    <row r="59" spans="1:9" x14ac:dyDescent="0.25">
      <c r="A59" s="37"/>
      <c r="B59" s="41">
        <v>5.4</v>
      </c>
      <c r="C59" s="83" t="s">
        <v>154</v>
      </c>
      <c r="D59" s="83"/>
      <c r="E59" s="83"/>
      <c r="F59" s="228">
        <f>SUM(H29-F51-F52-F53-F54-F55-F56-F57-F58-F60)</f>
        <v>0</v>
      </c>
      <c r="G59" s="228"/>
      <c r="H59" s="158"/>
      <c r="I59" s="158"/>
    </row>
    <row r="60" spans="1:9" x14ac:dyDescent="0.25">
      <c r="A60" s="37"/>
      <c r="B60" s="41">
        <v>8.1</v>
      </c>
      <c r="C60" s="60" t="s">
        <v>155</v>
      </c>
      <c r="D60" s="60"/>
      <c r="E60" s="60"/>
      <c r="F60" s="228">
        <f>H200</f>
        <v>0</v>
      </c>
      <c r="G60" s="228"/>
      <c r="H60" s="158"/>
      <c r="I60" s="158"/>
    </row>
    <row r="61" spans="1:9" x14ac:dyDescent="0.25">
      <c r="A61" s="37"/>
      <c r="B61" s="37"/>
      <c r="C61" s="37" t="s">
        <v>122</v>
      </c>
      <c r="D61" s="37"/>
      <c r="E61" s="37"/>
      <c r="F61" s="216">
        <f>SUM(F51:F60)</f>
        <v>0</v>
      </c>
      <c r="G61" s="216"/>
      <c r="H61" s="158"/>
      <c r="I61" s="158"/>
    </row>
    <row r="62" spans="1:9" x14ac:dyDescent="0.25">
      <c r="A62" s="157"/>
      <c r="B62" s="157"/>
      <c r="C62" s="157"/>
      <c r="D62" s="157"/>
      <c r="E62" s="157"/>
      <c r="F62" s="157"/>
      <c r="G62" s="157"/>
      <c r="H62" s="157"/>
      <c r="I62" s="157"/>
    </row>
    <row r="63" spans="1:9" ht="15.75" thickBot="1" x14ac:dyDescent="0.3">
      <c r="A63" s="36" t="s">
        <v>56</v>
      </c>
      <c r="B63" s="152" t="s">
        <v>57</v>
      </c>
      <c r="C63" s="152"/>
      <c r="D63" s="152"/>
      <c r="E63" s="152"/>
      <c r="F63" s="152"/>
      <c r="G63" s="152"/>
      <c r="H63" s="152"/>
      <c r="I63" s="152"/>
    </row>
    <row r="64" spans="1:9" ht="61.5" customHeight="1" x14ac:dyDescent="0.25">
      <c r="A64" s="120" t="s">
        <v>118</v>
      </c>
      <c r="B64" s="120"/>
      <c r="C64" s="120"/>
      <c r="D64" s="120"/>
      <c r="E64" s="120"/>
      <c r="F64" s="120"/>
      <c r="G64" s="120"/>
      <c r="H64" s="120"/>
      <c r="I64" s="120"/>
    </row>
    <row r="65" spans="1:13" ht="50.25" customHeight="1" x14ac:dyDescent="0.25">
      <c r="A65" s="120" t="s">
        <v>137</v>
      </c>
      <c r="B65" s="120"/>
      <c r="C65" s="120"/>
      <c r="D65" s="120"/>
      <c r="E65" s="120"/>
      <c r="F65" s="120"/>
      <c r="G65" s="120"/>
      <c r="H65" s="120"/>
      <c r="I65" s="120"/>
    </row>
    <row r="66" spans="1:13" ht="24" customHeight="1" x14ac:dyDescent="0.25">
      <c r="A66" s="120" t="s">
        <v>194</v>
      </c>
      <c r="B66" s="120"/>
      <c r="C66" s="120"/>
      <c r="D66" s="120"/>
      <c r="E66" s="120"/>
      <c r="F66" s="120"/>
      <c r="G66" s="120"/>
      <c r="H66" s="120"/>
      <c r="I66" s="120"/>
    </row>
    <row r="67" spans="1:13" ht="38.25" customHeight="1" x14ac:dyDescent="0.25">
      <c r="A67" s="213" t="s">
        <v>185</v>
      </c>
      <c r="B67" s="213"/>
      <c r="C67" s="213"/>
      <c r="D67" s="213"/>
      <c r="E67" s="213"/>
      <c r="F67" s="213"/>
      <c r="G67" s="213"/>
      <c r="H67" s="213"/>
      <c r="I67" s="213"/>
    </row>
    <row r="68" spans="1:13" ht="39" customHeight="1" x14ac:dyDescent="0.25">
      <c r="A68" s="42" t="s">
        <v>60</v>
      </c>
      <c r="B68" s="128" t="s">
        <v>59</v>
      </c>
      <c r="C68" s="128"/>
      <c r="D68" s="128"/>
      <c r="E68" s="128" t="s">
        <v>9</v>
      </c>
      <c r="F68" s="128"/>
      <c r="G68" s="128" t="s">
        <v>119</v>
      </c>
      <c r="H68" s="128"/>
      <c r="I68" s="42" t="s">
        <v>144</v>
      </c>
      <c r="M68" s="4"/>
    </row>
    <row r="69" spans="1:13" ht="15" customHeight="1" x14ac:dyDescent="0.25">
      <c r="A69" s="5"/>
      <c r="B69" s="119"/>
      <c r="C69" s="119"/>
      <c r="D69" s="119"/>
      <c r="E69" s="119"/>
      <c r="F69" s="119"/>
      <c r="G69" s="177"/>
      <c r="H69" s="177"/>
      <c r="I69" s="5"/>
    </row>
    <row r="70" spans="1:13" ht="15" customHeight="1" x14ac:dyDescent="0.25">
      <c r="A70" s="5"/>
      <c r="B70" s="119"/>
      <c r="C70" s="119"/>
      <c r="D70" s="119"/>
      <c r="E70" s="119"/>
      <c r="F70" s="119"/>
      <c r="G70" s="177"/>
      <c r="H70" s="177"/>
      <c r="I70" s="5"/>
    </row>
    <row r="71" spans="1:13" ht="15" customHeight="1" x14ac:dyDescent="0.25">
      <c r="A71" s="5"/>
      <c r="B71" s="119"/>
      <c r="C71" s="119"/>
      <c r="D71" s="119"/>
      <c r="E71" s="119"/>
      <c r="F71" s="119"/>
      <c r="G71" s="177"/>
      <c r="H71" s="177"/>
      <c r="I71" s="5"/>
    </row>
    <row r="72" spans="1:13" ht="15" customHeight="1" x14ac:dyDescent="0.25">
      <c r="A72" s="5"/>
      <c r="B72" s="119"/>
      <c r="C72" s="119"/>
      <c r="D72" s="119"/>
      <c r="E72" s="119"/>
      <c r="F72" s="119"/>
      <c r="G72" s="177"/>
      <c r="H72" s="177"/>
      <c r="I72" s="5"/>
    </row>
    <row r="73" spans="1:13" ht="15" customHeight="1" x14ac:dyDescent="0.25">
      <c r="A73" s="5"/>
      <c r="B73" s="119"/>
      <c r="C73" s="119"/>
      <c r="D73" s="119"/>
      <c r="E73" s="119"/>
      <c r="F73" s="119"/>
      <c r="G73" s="177"/>
      <c r="H73" s="177"/>
      <c r="I73" s="5"/>
    </row>
    <row r="74" spans="1:13" ht="15" customHeight="1" x14ac:dyDescent="0.25">
      <c r="A74" s="6"/>
      <c r="B74" s="117"/>
      <c r="C74" s="117"/>
      <c r="D74" s="117"/>
      <c r="E74" s="117"/>
      <c r="F74" s="117"/>
      <c r="G74" s="178"/>
      <c r="H74" s="178"/>
      <c r="I74" s="6"/>
    </row>
    <row r="75" spans="1:13" ht="75" customHeight="1" x14ac:dyDescent="0.25">
      <c r="A75" s="118" t="s">
        <v>195</v>
      </c>
      <c r="B75" s="118"/>
      <c r="C75" s="118"/>
      <c r="D75" s="118"/>
      <c r="E75" s="118"/>
      <c r="F75" s="118"/>
      <c r="G75" s="118"/>
      <c r="H75" s="118"/>
      <c r="I75" s="118"/>
    </row>
    <row r="76" spans="1:13" ht="27" customHeight="1" x14ac:dyDescent="0.25">
      <c r="A76" s="42" t="s">
        <v>60</v>
      </c>
      <c r="B76" s="128" t="s">
        <v>59</v>
      </c>
      <c r="C76" s="128"/>
      <c r="D76" s="128"/>
      <c r="E76" s="128" t="s">
        <v>9</v>
      </c>
      <c r="F76" s="128"/>
      <c r="G76" s="128"/>
      <c r="H76" s="128" t="s">
        <v>6</v>
      </c>
      <c r="I76" s="128"/>
    </row>
    <row r="77" spans="1:13" ht="15" customHeight="1" x14ac:dyDescent="0.25">
      <c r="A77" s="5"/>
      <c r="B77" s="119"/>
      <c r="C77" s="119"/>
      <c r="D77" s="119"/>
      <c r="E77" s="119"/>
      <c r="F77" s="119"/>
      <c r="G77" s="119"/>
      <c r="H77" s="177"/>
      <c r="I77" s="177"/>
    </row>
    <row r="78" spans="1:13" ht="15" customHeight="1" x14ac:dyDescent="0.25">
      <c r="A78" s="5"/>
      <c r="B78" s="119"/>
      <c r="C78" s="119"/>
      <c r="D78" s="119"/>
      <c r="E78" s="119"/>
      <c r="F78" s="119"/>
      <c r="G78" s="119"/>
      <c r="H78" s="177"/>
      <c r="I78" s="177"/>
    </row>
    <row r="79" spans="1:13" ht="15" customHeight="1" x14ac:dyDescent="0.25">
      <c r="A79" s="5"/>
      <c r="B79" s="119"/>
      <c r="C79" s="119"/>
      <c r="D79" s="119"/>
      <c r="E79" s="119"/>
      <c r="F79" s="119"/>
      <c r="G79" s="119"/>
      <c r="H79" s="177"/>
      <c r="I79" s="177"/>
    </row>
    <row r="80" spans="1:13" ht="15" customHeight="1" x14ac:dyDescent="0.25">
      <c r="A80" s="5"/>
      <c r="B80" s="119"/>
      <c r="C80" s="119"/>
      <c r="D80" s="119"/>
      <c r="E80" s="119"/>
      <c r="F80" s="119"/>
      <c r="G80" s="119"/>
      <c r="H80" s="177"/>
      <c r="I80" s="177"/>
    </row>
    <row r="81" spans="1:9" ht="15" customHeight="1" x14ac:dyDescent="0.25">
      <c r="A81" s="5"/>
      <c r="B81" s="119"/>
      <c r="C81" s="119"/>
      <c r="D81" s="119"/>
      <c r="E81" s="119"/>
      <c r="F81" s="119"/>
      <c r="G81" s="119"/>
      <c r="H81" s="177"/>
      <c r="I81" s="177"/>
    </row>
    <row r="82" spans="1:9" ht="15" customHeight="1" x14ac:dyDescent="0.25">
      <c r="A82" s="6"/>
      <c r="B82" s="117"/>
      <c r="C82" s="117"/>
      <c r="D82" s="117"/>
      <c r="E82" s="117"/>
      <c r="F82" s="117"/>
      <c r="G82" s="117"/>
      <c r="H82" s="178"/>
      <c r="I82" s="178"/>
    </row>
    <row r="83" spans="1:9" ht="15" customHeight="1" x14ac:dyDescent="0.25">
      <c r="A83" s="118" t="s">
        <v>123</v>
      </c>
      <c r="B83" s="118"/>
      <c r="C83" s="118"/>
      <c r="D83" s="118"/>
      <c r="E83" s="118"/>
      <c r="F83" s="118"/>
      <c r="G83" s="118"/>
      <c r="H83" s="118"/>
      <c r="I83" s="118"/>
    </row>
    <row r="84" spans="1:9" ht="36.75" customHeight="1" x14ac:dyDescent="0.25">
      <c r="A84" s="147" t="s">
        <v>59</v>
      </c>
      <c r="B84" s="148"/>
      <c r="C84" s="147" t="s">
        <v>9</v>
      </c>
      <c r="D84" s="148"/>
      <c r="E84" s="42" t="s">
        <v>158</v>
      </c>
      <c r="F84" s="128" t="s">
        <v>171</v>
      </c>
      <c r="G84" s="128"/>
      <c r="H84" s="128" t="s">
        <v>8</v>
      </c>
      <c r="I84" s="128"/>
    </row>
    <row r="85" spans="1:9" ht="15" customHeight="1" x14ac:dyDescent="0.25">
      <c r="A85" s="164">
        <f t="shared" ref="A85:A90" si="0">B77</f>
        <v>0</v>
      </c>
      <c r="B85" s="164"/>
      <c r="C85" s="164">
        <f t="shared" ref="C85:C90" si="1">E77</f>
        <v>0</v>
      </c>
      <c r="D85" s="164"/>
      <c r="E85" s="7"/>
      <c r="F85" s="164">
        <f>I23</f>
        <v>0</v>
      </c>
      <c r="G85" s="164"/>
      <c r="H85" s="165">
        <f t="shared" ref="H85:H90" si="2">SUM(E85*F85)</f>
        <v>0</v>
      </c>
      <c r="I85" s="165"/>
    </row>
    <row r="86" spans="1:9" ht="15" customHeight="1" x14ac:dyDescent="0.25">
      <c r="A86" s="163">
        <f t="shared" si="0"/>
        <v>0</v>
      </c>
      <c r="B86" s="163"/>
      <c r="C86" s="163">
        <f t="shared" si="1"/>
        <v>0</v>
      </c>
      <c r="D86" s="163"/>
      <c r="E86" s="8"/>
      <c r="F86" s="163">
        <f>I23</f>
        <v>0</v>
      </c>
      <c r="G86" s="163"/>
      <c r="H86" s="159">
        <f t="shared" si="2"/>
        <v>0</v>
      </c>
      <c r="I86" s="159"/>
    </row>
    <row r="87" spans="1:9" ht="15" customHeight="1" x14ac:dyDescent="0.25">
      <c r="A87" s="163">
        <f t="shared" si="0"/>
        <v>0</v>
      </c>
      <c r="B87" s="163"/>
      <c r="C87" s="163">
        <f t="shared" si="1"/>
        <v>0</v>
      </c>
      <c r="D87" s="163"/>
      <c r="E87" s="8"/>
      <c r="F87" s="163">
        <f>I23</f>
        <v>0</v>
      </c>
      <c r="G87" s="163"/>
      <c r="H87" s="159">
        <f t="shared" si="2"/>
        <v>0</v>
      </c>
      <c r="I87" s="159"/>
    </row>
    <row r="88" spans="1:9" ht="15" customHeight="1" x14ac:dyDescent="0.25">
      <c r="A88" s="163">
        <f t="shared" si="0"/>
        <v>0</v>
      </c>
      <c r="B88" s="163"/>
      <c r="C88" s="163">
        <f t="shared" si="1"/>
        <v>0</v>
      </c>
      <c r="D88" s="163"/>
      <c r="E88" s="8"/>
      <c r="F88" s="163">
        <f>I23</f>
        <v>0</v>
      </c>
      <c r="G88" s="163"/>
      <c r="H88" s="159">
        <f t="shared" si="2"/>
        <v>0</v>
      </c>
      <c r="I88" s="159"/>
    </row>
    <row r="89" spans="1:9" ht="15" customHeight="1" x14ac:dyDescent="0.25">
      <c r="A89" s="163">
        <f t="shared" si="0"/>
        <v>0</v>
      </c>
      <c r="B89" s="163"/>
      <c r="C89" s="163">
        <f t="shared" si="1"/>
        <v>0</v>
      </c>
      <c r="D89" s="163"/>
      <c r="E89" s="8"/>
      <c r="F89" s="163">
        <f>I23</f>
        <v>0</v>
      </c>
      <c r="G89" s="163"/>
      <c r="H89" s="159">
        <f t="shared" si="2"/>
        <v>0</v>
      </c>
      <c r="I89" s="159"/>
    </row>
    <row r="90" spans="1:9" ht="15" customHeight="1" x14ac:dyDescent="0.25">
      <c r="A90" s="160">
        <f t="shared" si="0"/>
        <v>0</v>
      </c>
      <c r="B90" s="160"/>
      <c r="C90" s="160">
        <f t="shared" si="1"/>
        <v>0</v>
      </c>
      <c r="D90" s="160"/>
      <c r="E90" s="9"/>
      <c r="F90" s="160">
        <f>I23</f>
        <v>0</v>
      </c>
      <c r="G90" s="160"/>
      <c r="H90" s="161">
        <f t="shared" si="2"/>
        <v>0</v>
      </c>
      <c r="I90" s="161"/>
    </row>
    <row r="91" spans="1:9" ht="133.5" customHeight="1" x14ac:dyDescent="0.25">
      <c r="A91" s="162" t="s">
        <v>201</v>
      </c>
      <c r="B91" s="162"/>
      <c r="C91" s="162"/>
      <c r="D91" s="162"/>
      <c r="E91" s="162"/>
      <c r="F91" s="162"/>
      <c r="G91" s="162"/>
      <c r="H91" s="162"/>
      <c r="I91" s="162"/>
    </row>
    <row r="92" spans="1:9" ht="56.25" customHeight="1" x14ac:dyDescent="0.25">
      <c r="A92" s="42" t="s">
        <v>60</v>
      </c>
      <c r="B92" s="114" t="s">
        <v>59</v>
      </c>
      <c r="C92" s="114"/>
      <c r="D92" s="114" t="s">
        <v>9</v>
      </c>
      <c r="E92" s="114"/>
      <c r="F92" s="42" t="s">
        <v>10</v>
      </c>
      <c r="G92" s="42" t="s">
        <v>11</v>
      </c>
      <c r="H92" s="42" t="s">
        <v>166</v>
      </c>
      <c r="I92" s="42" t="s">
        <v>159</v>
      </c>
    </row>
    <row r="93" spans="1:9" ht="15" customHeight="1" x14ac:dyDescent="0.25">
      <c r="A93" s="10"/>
      <c r="B93" s="90"/>
      <c r="C93" s="90"/>
      <c r="D93" s="90"/>
      <c r="E93" s="90"/>
      <c r="F93" s="11"/>
      <c r="G93" s="12"/>
      <c r="H93" s="61">
        <f t="shared" ref="H93:H98" si="3">SUM(F93*G93*(3/12)+F93)</f>
        <v>0</v>
      </c>
      <c r="I93" s="56">
        <f>PMT(G93/12,(I23-3),-H93)*(I23-3)</f>
        <v>0</v>
      </c>
    </row>
    <row r="94" spans="1:9" ht="15" customHeight="1" x14ac:dyDescent="0.25">
      <c r="A94" s="10"/>
      <c r="B94" s="90"/>
      <c r="C94" s="90"/>
      <c r="D94" s="90"/>
      <c r="E94" s="90"/>
      <c r="F94" s="11"/>
      <c r="G94" s="12"/>
      <c r="H94" s="61">
        <f t="shared" si="3"/>
        <v>0</v>
      </c>
      <c r="I94" s="56">
        <f>PMT(G94/12,(I23-3),-H94)*(I23-3)</f>
        <v>0</v>
      </c>
    </row>
    <row r="95" spans="1:9" ht="15" customHeight="1" x14ac:dyDescent="0.25">
      <c r="A95" s="10"/>
      <c r="B95" s="85"/>
      <c r="C95" s="87"/>
      <c r="D95" s="85"/>
      <c r="E95" s="87"/>
      <c r="F95" s="11"/>
      <c r="G95" s="12"/>
      <c r="H95" s="61">
        <f t="shared" si="3"/>
        <v>0</v>
      </c>
      <c r="I95" s="56">
        <f>PMT(G95/12,(I23-3),-H95)*(I23-3)</f>
        <v>0</v>
      </c>
    </row>
    <row r="96" spans="1:9" ht="15" customHeight="1" x14ac:dyDescent="0.25">
      <c r="A96" s="10"/>
      <c r="B96" s="85"/>
      <c r="C96" s="87"/>
      <c r="D96" s="85"/>
      <c r="E96" s="87"/>
      <c r="F96" s="11"/>
      <c r="G96" s="12"/>
      <c r="H96" s="61">
        <f t="shared" si="3"/>
        <v>0</v>
      </c>
      <c r="I96" s="56">
        <f>PMT(G96/12,(I23-3),-H96)*(I23-3)</f>
        <v>0</v>
      </c>
    </row>
    <row r="97" spans="1:9" ht="15" customHeight="1" x14ac:dyDescent="0.25">
      <c r="A97" s="10"/>
      <c r="B97" s="85"/>
      <c r="C97" s="87"/>
      <c r="D97" s="85"/>
      <c r="E97" s="87"/>
      <c r="F97" s="11"/>
      <c r="G97" s="12"/>
      <c r="H97" s="61">
        <f t="shared" si="3"/>
        <v>0</v>
      </c>
      <c r="I97" s="56">
        <f>PMT(G97/12,(I23-3),-H97)*(I23-3)</f>
        <v>0</v>
      </c>
    </row>
    <row r="98" spans="1:9" ht="15" customHeight="1" x14ac:dyDescent="0.25">
      <c r="A98" s="13"/>
      <c r="B98" s="91"/>
      <c r="C98" s="91"/>
      <c r="D98" s="91"/>
      <c r="E98" s="91"/>
      <c r="F98" s="14"/>
      <c r="G98" s="15"/>
      <c r="H98" s="62">
        <f t="shared" si="3"/>
        <v>0</v>
      </c>
      <c r="I98" s="57">
        <f>PMT(G98/12,(I23-3),-H98)*(I23-3)</f>
        <v>0</v>
      </c>
    </row>
    <row r="99" spans="1:9" ht="18" customHeight="1" x14ac:dyDescent="0.25">
      <c r="A99" s="118" t="s">
        <v>92</v>
      </c>
      <c r="B99" s="118"/>
      <c r="C99" s="118"/>
      <c r="D99" s="118"/>
      <c r="E99" s="118"/>
      <c r="F99" s="118"/>
      <c r="G99" s="118"/>
      <c r="H99" s="118"/>
      <c r="I99" s="118"/>
    </row>
    <row r="100" spans="1:9" ht="76.5" customHeight="1" x14ac:dyDescent="0.25">
      <c r="A100" s="172"/>
      <c r="B100" s="173"/>
      <c r="C100" s="173"/>
      <c r="D100" s="173"/>
      <c r="E100" s="173"/>
      <c r="F100" s="173"/>
      <c r="G100" s="173"/>
      <c r="H100" s="173"/>
      <c r="I100" s="174"/>
    </row>
    <row r="101" spans="1:9" ht="15" customHeight="1" x14ac:dyDescent="0.25">
      <c r="A101" s="186" t="s">
        <v>124</v>
      </c>
      <c r="B101" s="186"/>
      <c r="C101" s="186"/>
      <c r="D101" s="186"/>
      <c r="E101" s="186"/>
      <c r="F101" s="186"/>
      <c r="G101" s="186"/>
      <c r="H101" s="175"/>
      <c r="I101" s="176"/>
    </row>
    <row r="102" spans="1:9" ht="111" customHeight="1" x14ac:dyDescent="0.25">
      <c r="A102" s="125" t="s">
        <v>196</v>
      </c>
      <c r="B102" s="126"/>
      <c r="C102" s="126"/>
      <c r="D102" s="126"/>
      <c r="E102" s="126"/>
      <c r="F102" s="126"/>
      <c r="G102" s="126"/>
      <c r="H102" s="126"/>
      <c r="I102" s="126"/>
    </row>
    <row r="103" spans="1:9" ht="48.75" customHeight="1" x14ac:dyDescent="0.25">
      <c r="A103" s="42" t="s">
        <v>60</v>
      </c>
      <c r="B103" s="114" t="s">
        <v>12</v>
      </c>
      <c r="C103" s="114"/>
      <c r="D103" s="66" t="s">
        <v>9</v>
      </c>
      <c r="E103" s="66" t="s">
        <v>186</v>
      </c>
      <c r="F103" s="42" t="s">
        <v>167</v>
      </c>
      <c r="G103" s="42" t="s">
        <v>11</v>
      </c>
      <c r="H103" s="42" t="s">
        <v>165</v>
      </c>
      <c r="I103" s="42" t="s">
        <v>8</v>
      </c>
    </row>
    <row r="104" spans="1:9" ht="15" customHeight="1" x14ac:dyDescent="0.25">
      <c r="A104" s="5"/>
      <c r="B104" s="119"/>
      <c r="C104" s="119"/>
      <c r="D104" s="67"/>
      <c r="E104" s="67"/>
      <c r="F104" s="8"/>
      <c r="G104" s="16"/>
      <c r="H104" s="63">
        <f>SUM(G104*F104*(3/12)+F104)</f>
        <v>0</v>
      </c>
      <c r="I104" s="58">
        <f>PMT(G104/12,(I23-3),-H104)*(I23-3)</f>
        <v>0</v>
      </c>
    </row>
    <row r="105" spans="1:9" ht="15" customHeight="1" x14ac:dyDescent="0.25">
      <c r="A105" s="5"/>
      <c r="B105" s="119"/>
      <c r="C105" s="119"/>
      <c r="D105" s="67"/>
      <c r="E105" s="68"/>
      <c r="F105" s="8"/>
      <c r="G105" s="16"/>
      <c r="H105" s="63">
        <f>SUM(F105*G105*3/12)+F105</f>
        <v>0</v>
      </c>
      <c r="I105" s="58">
        <f>PMT(G105/12,(I23-3),-H105)*(I23-3)</f>
        <v>0</v>
      </c>
    </row>
    <row r="106" spans="1:9" ht="15" customHeight="1" x14ac:dyDescent="0.25">
      <c r="A106" s="5"/>
      <c r="B106" s="121"/>
      <c r="C106" s="122"/>
      <c r="D106" s="67"/>
      <c r="E106" s="68"/>
      <c r="F106" s="8"/>
      <c r="G106" s="16"/>
      <c r="H106" s="63">
        <f>SUM(F106*G106*(3/12)+F106)</f>
        <v>0</v>
      </c>
      <c r="I106" s="58">
        <f>PMT(G106/12,(I23-3),-H106)*(I23-3)</f>
        <v>0</v>
      </c>
    </row>
    <row r="107" spans="1:9" ht="15" customHeight="1" x14ac:dyDescent="0.25">
      <c r="A107" s="6"/>
      <c r="B107" s="117"/>
      <c r="C107" s="117"/>
      <c r="D107" s="80"/>
      <c r="E107" s="69"/>
      <c r="F107" s="9"/>
      <c r="G107" s="17"/>
      <c r="H107" s="64">
        <f>SUM(F107*G107*(3/12)+F107)</f>
        <v>0</v>
      </c>
      <c r="I107" s="59">
        <f>PMT(G107/12,(I23-3),-H107)*(I23-3)</f>
        <v>0</v>
      </c>
    </row>
    <row r="108" spans="1:9" ht="111" customHeight="1" x14ac:dyDescent="0.25">
      <c r="A108" s="127" t="s">
        <v>199</v>
      </c>
      <c r="B108" s="127"/>
      <c r="C108" s="127"/>
      <c r="D108" s="127"/>
      <c r="E108" s="127"/>
      <c r="F108" s="127"/>
      <c r="G108" s="127"/>
      <c r="H108" s="127"/>
      <c r="I108" s="127"/>
    </row>
    <row r="109" spans="1:9" ht="51.75" customHeight="1" x14ac:dyDescent="0.25">
      <c r="A109" s="42" t="s">
        <v>60</v>
      </c>
      <c r="B109" s="128" t="s">
        <v>12</v>
      </c>
      <c r="C109" s="128"/>
      <c r="D109" s="147" t="s">
        <v>168</v>
      </c>
      <c r="E109" s="148"/>
      <c r="F109" s="45" t="s">
        <v>169</v>
      </c>
      <c r="G109" s="42" t="s">
        <v>11</v>
      </c>
      <c r="H109" s="42" t="s">
        <v>165</v>
      </c>
      <c r="I109" s="42" t="s">
        <v>8</v>
      </c>
    </row>
    <row r="110" spans="1:9" ht="15" customHeight="1" x14ac:dyDescent="0.25">
      <c r="A110" s="5"/>
      <c r="B110" s="119"/>
      <c r="C110" s="119"/>
      <c r="D110" s="149"/>
      <c r="E110" s="150"/>
      <c r="F110" s="8"/>
      <c r="G110" s="16"/>
      <c r="H110" s="65">
        <f>SUM(F110*G110*(3/12)+F110)</f>
        <v>0</v>
      </c>
      <c r="I110" s="58">
        <f>PMT(G110/12,(I23-3),-H110)*(I23-3)</f>
        <v>0</v>
      </c>
    </row>
    <row r="111" spans="1:9" ht="15" customHeight="1" x14ac:dyDescent="0.25">
      <c r="A111" s="5"/>
      <c r="B111" s="119"/>
      <c r="C111" s="119"/>
      <c r="D111" s="121"/>
      <c r="E111" s="122"/>
      <c r="F111" s="8"/>
      <c r="G111" s="16"/>
      <c r="H111" s="63">
        <f>SUM(F111*G111*(3/12)+F111)</f>
        <v>0</v>
      </c>
      <c r="I111" s="58">
        <f>PMT(G111/12,(I23-3),-H111)*(I23-3)</f>
        <v>0</v>
      </c>
    </row>
    <row r="112" spans="1:9" ht="15" customHeight="1" x14ac:dyDescent="0.25">
      <c r="A112" s="5"/>
      <c r="B112" s="119"/>
      <c r="C112" s="119"/>
      <c r="D112" s="121"/>
      <c r="E112" s="122"/>
      <c r="F112" s="8"/>
      <c r="G112" s="16"/>
      <c r="H112" s="63">
        <f>+SUM(F112*G112*(0.25)+F112)</f>
        <v>0</v>
      </c>
      <c r="I112" s="58">
        <f>PMT(G112/12,(I23-3),-H112)*(I23-3)</f>
        <v>0</v>
      </c>
    </row>
    <row r="113" spans="1:9" ht="15" customHeight="1" x14ac:dyDescent="0.25">
      <c r="A113" s="6"/>
      <c r="B113" s="117"/>
      <c r="C113" s="117"/>
      <c r="D113" s="123"/>
      <c r="E113" s="124"/>
      <c r="F113" s="9"/>
      <c r="G113" s="17"/>
      <c r="H113" s="64">
        <f>SUM(F113*G113*(3/12)+F113)</f>
        <v>0</v>
      </c>
      <c r="I113" s="59">
        <f>PMT(G113/12,(I23-3),-H113)*(I23-3)</f>
        <v>0</v>
      </c>
    </row>
    <row r="114" spans="1:9" ht="135.75" customHeight="1" x14ac:dyDescent="0.25">
      <c r="A114" s="118" t="s">
        <v>190</v>
      </c>
      <c r="B114" s="118"/>
      <c r="C114" s="118"/>
      <c r="D114" s="118"/>
      <c r="E114" s="118"/>
      <c r="F114" s="118"/>
      <c r="G114" s="118"/>
      <c r="H114" s="118"/>
      <c r="I114" s="118"/>
    </row>
    <row r="115" spans="1:9" ht="57" customHeight="1" x14ac:dyDescent="0.25">
      <c r="A115" s="42" t="s">
        <v>60</v>
      </c>
      <c r="B115" s="114" t="s">
        <v>12</v>
      </c>
      <c r="C115" s="114"/>
      <c r="D115" s="114" t="s">
        <v>9</v>
      </c>
      <c r="E115" s="114"/>
      <c r="F115" s="42" t="s">
        <v>13</v>
      </c>
      <c r="G115" s="42" t="s">
        <v>116</v>
      </c>
      <c r="H115" s="42" t="s">
        <v>197</v>
      </c>
      <c r="I115" s="42" t="s">
        <v>14</v>
      </c>
    </row>
    <row r="116" spans="1:9" ht="15" customHeight="1" x14ac:dyDescent="0.25">
      <c r="A116" s="5"/>
      <c r="B116" s="119"/>
      <c r="C116" s="119"/>
      <c r="D116" s="119"/>
      <c r="E116" s="119"/>
      <c r="F116" s="8"/>
      <c r="G116" s="8"/>
      <c r="H116" s="5"/>
      <c r="I116" s="5"/>
    </row>
    <row r="117" spans="1:9" ht="15" customHeight="1" x14ac:dyDescent="0.25">
      <c r="A117" s="5"/>
      <c r="B117" s="119"/>
      <c r="C117" s="119"/>
      <c r="D117" s="119"/>
      <c r="E117" s="119"/>
      <c r="F117" s="8"/>
      <c r="G117" s="8"/>
      <c r="H117" s="5"/>
      <c r="I117" s="5"/>
    </row>
    <row r="118" spans="1:9" ht="15" customHeight="1" x14ac:dyDescent="0.25">
      <c r="A118" s="5"/>
      <c r="B118" s="121"/>
      <c r="C118" s="122"/>
      <c r="D118" s="121"/>
      <c r="E118" s="122"/>
      <c r="F118" s="8"/>
      <c r="G118" s="8"/>
      <c r="H118" s="5"/>
      <c r="I118" s="5"/>
    </row>
    <row r="119" spans="1:9" x14ac:dyDescent="0.25">
      <c r="A119" s="6"/>
      <c r="B119" s="117"/>
      <c r="C119" s="117"/>
      <c r="D119" s="117"/>
      <c r="E119" s="117"/>
      <c r="F119" s="9"/>
      <c r="G119" s="9"/>
      <c r="H119" s="6"/>
      <c r="I119" s="6"/>
    </row>
    <row r="120" spans="1:9" x14ac:dyDescent="0.25">
      <c r="A120" s="146"/>
      <c r="B120" s="146"/>
      <c r="C120" s="146"/>
      <c r="D120" s="146"/>
      <c r="E120" s="146"/>
      <c r="F120" s="146"/>
      <c r="G120" s="146"/>
      <c r="H120" s="146"/>
      <c r="I120" s="146"/>
    </row>
    <row r="121" spans="1:9" ht="15" customHeight="1" thickBot="1" x14ac:dyDescent="0.3">
      <c r="A121" s="43" t="s">
        <v>61</v>
      </c>
      <c r="B121" s="187" t="s">
        <v>62</v>
      </c>
      <c r="C121" s="187"/>
      <c r="D121" s="187"/>
      <c r="E121" s="187"/>
      <c r="F121" s="187"/>
      <c r="G121" s="187"/>
      <c r="H121" s="187"/>
      <c r="I121" s="187"/>
    </row>
    <row r="122" spans="1:9" ht="48" customHeight="1" x14ac:dyDescent="0.25">
      <c r="A122" s="170" t="s">
        <v>172</v>
      </c>
      <c r="B122" s="170"/>
      <c r="C122" s="170"/>
      <c r="D122" s="170"/>
      <c r="E122" s="170"/>
      <c r="F122" s="170"/>
      <c r="G122" s="170"/>
      <c r="H122" s="170"/>
      <c r="I122" s="170"/>
    </row>
    <row r="123" spans="1:9" ht="29.25" customHeight="1" x14ac:dyDescent="0.25">
      <c r="A123" s="171" t="s">
        <v>187</v>
      </c>
      <c r="B123" s="171"/>
      <c r="C123" s="171"/>
      <c r="D123" s="171"/>
      <c r="E123" s="171"/>
      <c r="F123" s="171"/>
      <c r="G123" s="171"/>
      <c r="H123" s="171"/>
      <c r="I123" s="171"/>
    </row>
    <row r="124" spans="1:9" x14ac:dyDescent="0.25">
      <c r="A124" s="38"/>
      <c r="B124" s="230">
        <f>H29</f>
        <v>0</v>
      </c>
      <c r="C124" s="230"/>
      <c r="D124" s="116" t="s">
        <v>63</v>
      </c>
      <c r="E124" s="116"/>
      <c r="F124" s="116"/>
      <c r="G124" s="116"/>
      <c r="H124" s="116"/>
      <c r="I124" s="116"/>
    </row>
    <row r="125" spans="1:9" x14ac:dyDescent="0.25">
      <c r="A125" s="38"/>
      <c r="B125" s="230">
        <f>SUM(B124*0.1)</f>
        <v>0</v>
      </c>
      <c r="C125" s="230"/>
      <c r="D125" s="97" t="s">
        <v>125</v>
      </c>
      <c r="E125" s="97"/>
      <c r="F125" s="97"/>
      <c r="G125" s="97"/>
      <c r="H125" s="97"/>
      <c r="I125" s="97"/>
    </row>
    <row r="126" spans="1:9" ht="81.75" customHeight="1" x14ac:dyDescent="0.25">
      <c r="A126" s="120" t="s">
        <v>198</v>
      </c>
      <c r="B126" s="120"/>
      <c r="C126" s="120"/>
      <c r="D126" s="120"/>
      <c r="E126" s="120"/>
      <c r="F126" s="120"/>
      <c r="G126" s="120"/>
      <c r="H126" s="120"/>
      <c r="I126" s="120"/>
    </row>
    <row r="127" spans="1:9" x14ac:dyDescent="0.25">
      <c r="A127" s="38"/>
      <c r="B127" s="73"/>
      <c r="C127" s="97" t="s">
        <v>64</v>
      </c>
      <c r="D127" s="97"/>
      <c r="E127" s="97"/>
      <c r="F127" s="97"/>
      <c r="G127" s="97"/>
      <c r="H127" s="97"/>
      <c r="I127" s="97"/>
    </row>
    <row r="128" spans="1:9" x14ac:dyDescent="0.25">
      <c r="A128" s="38"/>
      <c r="B128" s="73"/>
      <c r="C128" s="97" t="s">
        <v>129</v>
      </c>
      <c r="D128" s="97"/>
      <c r="E128" s="97"/>
      <c r="F128" s="97"/>
      <c r="G128" s="97"/>
      <c r="H128" s="97"/>
      <c r="I128" s="97"/>
    </row>
    <row r="129" spans="1:9" x14ac:dyDescent="0.25">
      <c r="A129" s="38"/>
      <c r="B129" s="229">
        <f>SUM(B127-B128)</f>
        <v>0</v>
      </c>
      <c r="C129" s="97" t="s">
        <v>126</v>
      </c>
      <c r="D129" s="97"/>
      <c r="E129" s="97"/>
      <c r="F129" s="97"/>
      <c r="G129" s="97"/>
      <c r="H129" s="97"/>
      <c r="I129" s="97"/>
    </row>
    <row r="130" spans="1:9" ht="24" customHeight="1" x14ac:dyDescent="0.25">
      <c r="A130" s="167" t="s">
        <v>141</v>
      </c>
      <c r="B130" s="168"/>
      <c r="C130" s="168"/>
      <c r="D130" s="168"/>
      <c r="E130" s="168"/>
      <c r="F130" s="168"/>
      <c r="G130" s="168"/>
      <c r="H130" s="168"/>
      <c r="I130" s="168"/>
    </row>
    <row r="131" spans="1:9" ht="15" customHeight="1" x14ac:dyDescent="0.25">
      <c r="A131" s="92" t="s">
        <v>139</v>
      </c>
      <c r="B131" s="92"/>
      <c r="C131" s="92"/>
      <c r="D131" s="74"/>
      <c r="E131" s="81"/>
      <c r="F131" s="82"/>
      <c r="G131" s="82"/>
      <c r="H131" s="82"/>
      <c r="I131" s="82"/>
    </row>
    <row r="132" spans="1:9" ht="25.5" customHeight="1" x14ac:dyDescent="0.25">
      <c r="A132" s="93" t="s">
        <v>140</v>
      </c>
      <c r="B132" s="93"/>
      <c r="C132" s="93"/>
      <c r="D132" s="94"/>
      <c r="E132" s="95"/>
      <c r="F132" s="95"/>
      <c r="G132" s="95"/>
      <c r="H132" s="95"/>
      <c r="I132" s="96"/>
    </row>
    <row r="133" spans="1:9" x14ac:dyDescent="0.25">
      <c r="A133" s="38"/>
      <c r="B133" s="75"/>
      <c r="C133" s="97" t="s">
        <v>160</v>
      </c>
      <c r="D133" s="97"/>
      <c r="E133" s="97"/>
      <c r="F133" s="97"/>
      <c r="G133" s="97"/>
      <c r="H133" s="97"/>
      <c r="I133" s="97"/>
    </row>
    <row r="134" spans="1:9" ht="15" customHeight="1" x14ac:dyDescent="0.25">
      <c r="A134" s="38"/>
      <c r="B134" s="75"/>
      <c r="C134" s="169" t="s">
        <v>142</v>
      </c>
      <c r="D134" s="169"/>
      <c r="E134" s="169"/>
      <c r="F134" s="169"/>
      <c r="G134" s="169"/>
      <c r="H134" s="169"/>
      <c r="I134" s="169"/>
    </row>
    <row r="135" spans="1:9" ht="15" customHeight="1" x14ac:dyDescent="0.25">
      <c r="A135" s="38"/>
      <c r="B135" s="70"/>
      <c r="C135" s="79">
        <f>SUM(I23)</f>
        <v>0</v>
      </c>
      <c r="D135" s="169" t="s">
        <v>164</v>
      </c>
      <c r="E135" s="169"/>
      <c r="F135" s="169"/>
      <c r="G135" s="169"/>
      <c r="H135" s="169"/>
      <c r="I135" s="169"/>
    </row>
    <row r="136" spans="1:9" x14ac:dyDescent="0.25">
      <c r="A136" s="38"/>
      <c r="B136" s="231">
        <f>SUM(B133+(B134*C135))</f>
        <v>0</v>
      </c>
      <c r="C136" s="97" t="s">
        <v>161</v>
      </c>
      <c r="D136" s="97"/>
      <c r="E136" s="97"/>
      <c r="F136" s="97"/>
      <c r="G136" s="97"/>
      <c r="H136" s="97"/>
      <c r="I136" s="97"/>
    </row>
    <row r="137" spans="1:9" ht="55.5" customHeight="1" x14ac:dyDescent="0.25">
      <c r="A137" s="98" t="s">
        <v>189</v>
      </c>
      <c r="B137" s="98"/>
      <c r="C137" s="98"/>
      <c r="D137" s="98"/>
      <c r="E137" s="98"/>
      <c r="F137" s="98"/>
      <c r="G137" s="98"/>
      <c r="H137" s="98"/>
      <c r="I137" s="98"/>
    </row>
    <row r="138" spans="1:9" ht="33.75" customHeight="1" x14ac:dyDescent="0.25">
      <c r="A138" s="44" t="s">
        <v>60</v>
      </c>
      <c r="B138" s="183" t="s">
        <v>12</v>
      </c>
      <c r="C138" s="183"/>
      <c r="D138" s="183"/>
      <c r="E138" s="183"/>
      <c r="F138" s="114" t="s">
        <v>13</v>
      </c>
      <c r="G138" s="114"/>
      <c r="H138" s="114" t="s">
        <v>65</v>
      </c>
      <c r="I138" s="114"/>
    </row>
    <row r="139" spans="1:9" x14ac:dyDescent="0.25">
      <c r="A139" s="18"/>
      <c r="B139" s="184"/>
      <c r="C139" s="184"/>
      <c r="D139" s="184"/>
      <c r="E139" s="184"/>
      <c r="F139" s="184"/>
      <c r="G139" s="184"/>
      <c r="H139" s="184"/>
      <c r="I139" s="184"/>
    </row>
    <row r="140" spans="1:9" x14ac:dyDescent="0.25">
      <c r="A140" s="18"/>
      <c r="B140" s="184"/>
      <c r="C140" s="184"/>
      <c r="D140" s="184"/>
      <c r="E140" s="184"/>
      <c r="F140" s="184"/>
      <c r="G140" s="184"/>
      <c r="H140" s="184"/>
      <c r="I140" s="184"/>
    </row>
    <row r="141" spans="1:9" x14ac:dyDescent="0.25">
      <c r="A141" s="19"/>
      <c r="B141" s="181"/>
      <c r="C141" s="181"/>
      <c r="D141" s="181"/>
      <c r="E141" s="181"/>
      <c r="F141" s="181"/>
      <c r="G141" s="181"/>
      <c r="H141" s="181"/>
      <c r="I141" s="181"/>
    </row>
    <row r="142" spans="1:9" ht="18.75" customHeight="1" x14ac:dyDescent="0.25">
      <c r="A142" s="179" t="s">
        <v>162</v>
      </c>
      <c r="B142" s="179"/>
      <c r="C142" s="179"/>
      <c r="D142" s="179"/>
      <c r="E142" s="179"/>
      <c r="F142" s="179"/>
      <c r="G142" s="179"/>
      <c r="H142" s="179"/>
      <c r="I142" s="179"/>
    </row>
    <row r="143" spans="1:9" ht="26.25" customHeight="1" x14ac:dyDescent="0.25">
      <c r="A143" s="42" t="s">
        <v>60</v>
      </c>
      <c r="B143" s="114" t="s">
        <v>12</v>
      </c>
      <c r="C143" s="114"/>
      <c r="D143" s="114"/>
      <c r="E143" s="114" t="s">
        <v>15</v>
      </c>
      <c r="F143" s="114"/>
      <c r="G143" s="114"/>
      <c r="H143" s="114" t="s">
        <v>65</v>
      </c>
      <c r="I143" s="114"/>
    </row>
    <row r="144" spans="1:9" x14ac:dyDescent="0.25">
      <c r="A144" s="10"/>
      <c r="B144" s="90"/>
      <c r="C144" s="90"/>
      <c r="D144" s="90"/>
      <c r="E144" s="90"/>
      <c r="F144" s="90"/>
      <c r="G144" s="90"/>
      <c r="H144" s="184"/>
      <c r="I144" s="184"/>
    </row>
    <row r="145" spans="1:9" ht="14.25" customHeight="1" x14ac:dyDescent="0.25">
      <c r="A145" s="10"/>
      <c r="B145" s="90"/>
      <c r="C145" s="90"/>
      <c r="D145" s="90"/>
      <c r="E145" s="90"/>
      <c r="F145" s="90"/>
      <c r="G145" s="90"/>
      <c r="H145" s="184"/>
      <c r="I145" s="184"/>
    </row>
    <row r="146" spans="1:9" ht="14.25" customHeight="1" x14ac:dyDescent="0.25">
      <c r="A146" s="10"/>
      <c r="B146" s="85"/>
      <c r="C146" s="86"/>
      <c r="D146" s="87"/>
      <c r="E146" s="85"/>
      <c r="F146" s="86"/>
      <c r="G146" s="87"/>
      <c r="H146" s="88"/>
      <c r="I146" s="89"/>
    </row>
    <row r="147" spans="1:9" x14ac:dyDescent="0.25">
      <c r="A147" s="13"/>
      <c r="B147" s="91"/>
      <c r="C147" s="91"/>
      <c r="D147" s="91"/>
      <c r="E147" s="91"/>
      <c r="F147" s="91"/>
      <c r="G147" s="91"/>
      <c r="H147" s="181"/>
      <c r="I147" s="181"/>
    </row>
    <row r="148" spans="1:9" ht="25.5" customHeight="1" x14ac:dyDescent="0.25">
      <c r="A148" s="182" t="s">
        <v>173</v>
      </c>
      <c r="B148" s="182"/>
      <c r="C148" s="182"/>
      <c r="D148" s="182"/>
      <c r="E148" s="182"/>
      <c r="F148" s="182"/>
      <c r="G148" s="182"/>
      <c r="H148" s="182"/>
      <c r="I148" s="182"/>
    </row>
    <row r="149" spans="1:9" ht="27" customHeight="1" x14ac:dyDescent="0.25">
      <c r="A149" s="45" t="s">
        <v>60</v>
      </c>
      <c r="B149" s="114" t="s">
        <v>12</v>
      </c>
      <c r="C149" s="114"/>
      <c r="D149" s="114" t="s">
        <v>15</v>
      </c>
      <c r="E149" s="114"/>
      <c r="F149" s="114" t="s">
        <v>5</v>
      </c>
      <c r="G149" s="114"/>
      <c r="H149" s="128" t="s">
        <v>143</v>
      </c>
      <c r="I149" s="128"/>
    </row>
    <row r="150" spans="1:9" x14ac:dyDescent="0.25">
      <c r="A150" s="20"/>
      <c r="B150" s="90"/>
      <c r="C150" s="90"/>
      <c r="D150" s="90"/>
      <c r="E150" s="90"/>
      <c r="F150" s="90"/>
      <c r="G150" s="90"/>
      <c r="H150" s="90"/>
      <c r="I150" s="90"/>
    </row>
    <row r="151" spans="1:9" x14ac:dyDescent="0.25">
      <c r="A151" s="20"/>
      <c r="B151" s="90"/>
      <c r="C151" s="90"/>
      <c r="D151" s="90"/>
      <c r="E151" s="90"/>
      <c r="F151" s="90"/>
      <c r="G151" s="90"/>
      <c r="H151" s="90"/>
      <c r="I151" s="90"/>
    </row>
    <row r="152" spans="1:9" x14ac:dyDescent="0.25">
      <c r="A152" s="20"/>
      <c r="B152" s="90"/>
      <c r="C152" s="90"/>
      <c r="D152" s="90"/>
      <c r="E152" s="90"/>
      <c r="F152" s="90"/>
      <c r="G152" s="90"/>
      <c r="H152" s="90"/>
      <c r="I152" s="90"/>
    </row>
    <row r="153" spans="1:9" x14ac:dyDescent="0.25">
      <c r="A153" s="21"/>
      <c r="B153" s="91"/>
      <c r="C153" s="91"/>
      <c r="D153" s="91"/>
      <c r="E153" s="91"/>
      <c r="F153" s="91"/>
      <c r="G153" s="91"/>
      <c r="H153" s="91"/>
      <c r="I153" s="91"/>
    </row>
    <row r="154" spans="1:9" x14ac:dyDescent="0.25">
      <c r="A154" s="84"/>
      <c r="B154" s="84"/>
      <c r="C154" s="84"/>
      <c r="D154" s="84"/>
      <c r="E154" s="84"/>
      <c r="F154" s="84"/>
      <c r="G154" s="84"/>
      <c r="H154" s="84"/>
      <c r="I154" s="84"/>
    </row>
    <row r="155" spans="1:9" ht="15.75" thickBot="1" x14ac:dyDescent="0.3">
      <c r="A155" s="46" t="s">
        <v>66</v>
      </c>
      <c r="B155" s="152" t="s">
        <v>67</v>
      </c>
      <c r="C155" s="152"/>
      <c r="D155" s="152"/>
      <c r="E155" s="152"/>
      <c r="F155" s="152"/>
      <c r="G155" s="152"/>
      <c r="H155" s="152"/>
      <c r="I155" s="152"/>
    </row>
    <row r="156" spans="1:9" ht="40.5" customHeight="1" x14ac:dyDescent="0.25">
      <c r="A156" s="180" t="s">
        <v>174</v>
      </c>
      <c r="B156" s="180"/>
      <c r="C156" s="180"/>
      <c r="D156" s="180"/>
      <c r="E156" s="180"/>
      <c r="F156" s="180"/>
      <c r="G156" s="180"/>
      <c r="H156" s="180"/>
      <c r="I156" s="180"/>
    </row>
    <row r="157" spans="1:9" ht="74.25" customHeight="1" x14ac:dyDescent="0.25">
      <c r="A157" s="42" t="s">
        <v>60</v>
      </c>
      <c r="B157" s="128" t="s">
        <v>68</v>
      </c>
      <c r="C157" s="128"/>
      <c r="D157" s="128"/>
      <c r="E157" s="128" t="s">
        <v>73</v>
      </c>
      <c r="F157" s="128"/>
      <c r="G157" s="128" t="s">
        <v>5</v>
      </c>
      <c r="H157" s="128"/>
      <c r="I157" s="42" t="s">
        <v>144</v>
      </c>
    </row>
    <row r="158" spans="1:9" x14ac:dyDescent="0.25">
      <c r="A158" s="5"/>
      <c r="B158" s="119"/>
      <c r="C158" s="119"/>
      <c r="D158" s="119"/>
      <c r="E158" s="119"/>
      <c r="F158" s="119"/>
      <c r="G158" s="177"/>
      <c r="H158" s="177"/>
      <c r="I158" s="5"/>
    </row>
    <row r="159" spans="1:9" x14ac:dyDescent="0.25">
      <c r="A159" s="5"/>
      <c r="B159" s="119"/>
      <c r="C159" s="119"/>
      <c r="D159" s="119"/>
      <c r="E159" s="119"/>
      <c r="F159" s="119"/>
      <c r="G159" s="177"/>
      <c r="H159" s="177"/>
      <c r="I159" s="5"/>
    </row>
    <row r="160" spans="1:9" x14ac:dyDescent="0.25">
      <c r="A160" s="5"/>
      <c r="B160" s="119"/>
      <c r="C160" s="119"/>
      <c r="D160" s="119"/>
      <c r="E160" s="119"/>
      <c r="F160" s="119"/>
      <c r="G160" s="177"/>
      <c r="H160" s="177"/>
      <c r="I160" s="5"/>
    </row>
    <row r="161" spans="1:9" x14ac:dyDescent="0.25">
      <c r="A161" s="5"/>
      <c r="B161" s="119"/>
      <c r="C161" s="119"/>
      <c r="D161" s="119"/>
      <c r="E161" s="119"/>
      <c r="F161" s="119"/>
      <c r="G161" s="177"/>
      <c r="H161" s="177"/>
      <c r="I161" s="5"/>
    </row>
    <row r="162" spans="1:9" x14ac:dyDescent="0.25">
      <c r="A162" s="5"/>
      <c r="B162" s="119"/>
      <c r="C162" s="119"/>
      <c r="D162" s="119"/>
      <c r="E162" s="119"/>
      <c r="F162" s="119"/>
      <c r="G162" s="177"/>
      <c r="H162" s="177"/>
      <c r="I162" s="5"/>
    </row>
    <row r="163" spans="1:9" x14ac:dyDescent="0.25">
      <c r="A163" s="6"/>
      <c r="B163" s="117"/>
      <c r="C163" s="117"/>
      <c r="D163" s="117"/>
      <c r="E163" s="117"/>
      <c r="F163" s="117"/>
      <c r="G163" s="178"/>
      <c r="H163" s="178"/>
      <c r="I163" s="6"/>
    </row>
    <row r="164" spans="1:9" ht="102" customHeight="1" x14ac:dyDescent="0.25">
      <c r="A164" s="206" t="s">
        <v>205</v>
      </c>
      <c r="B164" s="206"/>
      <c r="C164" s="206"/>
      <c r="D164" s="206"/>
      <c r="E164" s="206"/>
      <c r="F164" s="206"/>
      <c r="G164" s="206"/>
      <c r="H164" s="206"/>
      <c r="I164" s="206"/>
    </row>
    <row r="165" spans="1:9" ht="37.5" customHeight="1" x14ac:dyDescent="0.25">
      <c r="A165" s="42" t="s">
        <v>60</v>
      </c>
      <c r="B165" s="128" t="s">
        <v>68</v>
      </c>
      <c r="C165" s="128"/>
      <c r="D165" s="128"/>
      <c r="E165" s="128" t="s">
        <v>72</v>
      </c>
      <c r="F165" s="128"/>
      <c r="G165" s="128"/>
      <c r="H165" s="128" t="s">
        <v>6</v>
      </c>
      <c r="I165" s="128"/>
    </row>
    <row r="166" spans="1:9" x14ac:dyDescent="0.25">
      <c r="A166" s="5"/>
      <c r="B166" s="119"/>
      <c r="C166" s="119"/>
      <c r="D166" s="119"/>
      <c r="E166" s="119"/>
      <c r="F166" s="119"/>
      <c r="G166" s="119"/>
      <c r="H166" s="177"/>
      <c r="I166" s="177"/>
    </row>
    <row r="167" spans="1:9" x14ac:dyDescent="0.25">
      <c r="A167" s="5"/>
      <c r="B167" s="119"/>
      <c r="C167" s="119"/>
      <c r="D167" s="119"/>
      <c r="E167" s="119"/>
      <c r="F167" s="119"/>
      <c r="G167" s="119"/>
      <c r="H167" s="177"/>
      <c r="I167" s="177"/>
    </row>
    <row r="168" spans="1:9" x14ac:dyDescent="0.25">
      <c r="A168" s="5"/>
      <c r="B168" s="119"/>
      <c r="C168" s="119"/>
      <c r="D168" s="119"/>
      <c r="E168" s="119"/>
      <c r="F168" s="119"/>
      <c r="G168" s="119"/>
      <c r="H168" s="177"/>
      <c r="I168" s="177"/>
    </row>
    <row r="169" spans="1:9" x14ac:dyDescent="0.25">
      <c r="A169" s="5"/>
      <c r="B169" s="119"/>
      <c r="C169" s="119"/>
      <c r="D169" s="119"/>
      <c r="E169" s="119"/>
      <c r="F169" s="119"/>
      <c r="G169" s="119"/>
      <c r="H169" s="177"/>
      <c r="I169" s="177"/>
    </row>
    <row r="170" spans="1:9" x14ac:dyDescent="0.25">
      <c r="A170" s="5"/>
      <c r="B170" s="119"/>
      <c r="C170" s="119"/>
      <c r="D170" s="119"/>
      <c r="E170" s="119"/>
      <c r="F170" s="119"/>
      <c r="G170" s="119"/>
      <c r="H170" s="177"/>
      <c r="I170" s="177"/>
    </row>
    <row r="171" spans="1:9" x14ac:dyDescent="0.25">
      <c r="A171" s="6"/>
      <c r="B171" s="117"/>
      <c r="C171" s="117"/>
      <c r="D171" s="117"/>
      <c r="E171" s="117"/>
      <c r="F171" s="117"/>
      <c r="G171" s="117"/>
      <c r="H171" s="178"/>
      <c r="I171" s="178"/>
    </row>
    <row r="172" spans="1:9" x14ac:dyDescent="0.25">
      <c r="A172" s="118" t="s">
        <v>123</v>
      </c>
      <c r="B172" s="118"/>
      <c r="C172" s="118"/>
      <c r="D172" s="118"/>
      <c r="E172" s="118"/>
      <c r="F172" s="118"/>
      <c r="G172" s="118"/>
      <c r="H172" s="118"/>
      <c r="I172" s="118"/>
    </row>
    <row r="173" spans="1:9" ht="36" x14ac:dyDescent="0.25">
      <c r="A173" s="147" t="s">
        <v>68</v>
      </c>
      <c r="B173" s="148"/>
      <c r="C173" s="147" t="s">
        <v>69</v>
      </c>
      <c r="D173" s="148"/>
      <c r="E173" s="42" t="s">
        <v>7</v>
      </c>
      <c r="F173" s="128" t="s">
        <v>175</v>
      </c>
      <c r="G173" s="128"/>
      <c r="H173" s="128" t="s">
        <v>8</v>
      </c>
      <c r="I173" s="128"/>
    </row>
    <row r="174" spans="1:9" x14ac:dyDescent="0.25">
      <c r="A174" s="164">
        <f t="shared" ref="A174:A179" si="4">B166</f>
        <v>0</v>
      </c>
      <c r="B174" s="164"/>
      <c r="C174" s="164">
        <f t="shared" ref="C174:C179" si="5">E166</f>
        <v>0</v>
      </c>
      <c r="D174" s="164"/>
      <c r="E174" s="7"/>
      <c r="F174" s="164">
        <f>I23</f>
        <v>0</v>
      </c>
      <c r="G174" s="164"/>
      <c r="H174" s="165">
        <f t="shared" ref="H174:H179" si="6">SUM(E174*F174)</f>
        <v>0</v>
      </c>
      <c r="I174" s="165"/>
    </row>
    <row r="175" spans="1:9" x14ac:dyDescent="0.25">
      <c r="A175" s="163">
        <f t="shared" si="4"/>
        <v>0</v>
      </c>
      <c r="B175" s="163"/>
      <c r="C175" s="163">
        <f t="shared" si="5"/>
        <v>0</v>
      </c>
      <c r="D175" s="163"/>
      <c r="E175" s="8"/>
      <c r="F175" s="163">
        <f>I23</f>
        <v>0</v>
      </c>
      <c r="G175" s="163"/>
      <c r="H175" s="159">
        <f t="shared" si="6"/>
        <v>0</v>
      </c>
      <c r="I175" s="159"/>
    </row>
    <row r="176" spans="1:9" x14ac:dyDescent="0.25">
      <c r="A176" s="163">
        <f t="shared" si="4"/>
        <v>0</v>
      </c>
      <c r="B176" s="163"/>
      <c r="C176" s="163">
        <f t="shared" si="5"/>
        <v>0</v>
      </c>
      <c r="D176" s="163"/>
      <c r="E176" s="8"/>
      <c r="F176" s="163">
        <f>I23</f>
        <v>0</v>
      </c>
      <c r="G176" s="163"/>
      <c r="H176" s="159">
        <f t="shared" si="6"/>
        <v>0</v>
      </c>
      <c r="I176" s="159"/>
    </row>
    <row r="177" spans="1:9" x14ac:dyDescent="0.25">
      <c r="A177" s="163">
        <f t="shared" si="4"/>
        <v>0</v>
      </c>
      <c r="B177" s="163"/>
      <c r="C177" s="163">
        <f t="shared" si="5"/>
        <v>0</v>
      </c>
      <c r="D177" s="163"/>
      <c r="E177" s="8"/>
      <c r="F177" s="163">
        <f>I23</f>
        <v>0</v>
      </c>
      <c r="G177" s="163"/>
      <c r="H177" s="159">
        <f t="shared" si="6"/>
        <v>0</v>
      </c>
      <c r="I177" s="159"/>
    </row>
    <row r="178" spans="1:9" x14ac:dyDescent="0.25">
      <c r="A178" s="163">
        <f t="shared" si="4"/>
        <v>0</v>
      </c>
      <c r="B178" s="163"/>
      <c r="C178" s="163">
        <f t="shared" si="5"/>
        <v>0</v>
      </c>
      <c r="D178" s="163"/>
      <c r="E178" s="8"/>
      <c r="F178" s="163">
        <f>I23</f>
        <v>0</v>
      </c>
      <c r="G178" s="163"/>
      <c r="H178" s="159">
        <f t="shared" si="6"/>
        <v>0</v>
      </c>
      <c r="I178" s="159"/>
    </row>
    <row r="179" spans="1:9" x14ac:dyDescent="0.25">
      <c r="A179" s="160">
        <f t="shared" si="4"/>
        <v>0</v>
      </c>
      <c r="B179" s="160"/>
      <c r="C179" s="160">
        <f t="shared" si="5"/>
        <v>0</v>
      </c>
      <c r="D179" s="160"/>
      <c r="E179" s="9"/>
      <c r="F179" s="160">
        <f>I23</f>
        <v>0</v>
      </c>
      <c r="G179" s="160"/>
      <c r="H179" s="161">
        <f t="shared" si="6"/>
        <v>0</v>
      </c>
      <c r="I179" s="161"/>
    </row>
    <row r="180" spans="1:9" ht="21" customHeight="1" x14ac:dyDescent="0.25">
      <c r="A180" s="131" t="s">
        <v>93</v>
      </c>
      <c r="B180" s="131"/>
      <c r="C180" s="131"/>
      <c r="D180" s="131"/>
      <c r="E180" s="131"/>
      <c r="F180" s="131"/>
      <c r="G180" s="131"/>
      <c r="H180" s="131"/>
      <c r="I180" s="131"/>
    </row>
    <row r="181" spans="1:9" ht="73.5" customHeight="1" x14ac:dyDescent="0.25">
      <c r="A181" s="172"/>
      <c r="B181" s="173"/>
      <c r="C181" s="173"/>
      <c r="D181" s="173"/>
      <c r="E181" s="173"/>
      <c r="F181" s="173"/>
      <c r="G181" s="173"/>
      <c r="H181" s="173"/>
      <c r="I181" s="174"/>
    </row>
    <row r="182" spans="1:9" x14ac:dyDescent="0.25">
      <c r="A182" s="112" t="s">
        <v>127</v>
      </c>
      <c r="B182" s="112"/>
      <c r="C182" s="112"/>
      <c r="D182" s="112"/>
      <c r="E182" s="112"/>
      <c r="F182" s="112"/>
      <c r="G182" s="112"/>
      <c r="H182" s="211"/>
      <c r="I182" s="212"/>
    </row>
    <row r="183" spans="1:9" ht="94.5" customHeight="1" x14ac:dyDescent="0.25">
      <c r="A183" s="210" t="s">
        <v>206</v>
      </c>
      <c r="B183" s="210"/>
      <c r="C183" s="210"/>
      <c r="D183" s="210"/>
      <c r="E183" s="210"/>
      <c r="F183" s="210"/>
      <c r="G183" s="210"/>
      <c r="H183" s="210"/>
      <c r="I183" s="210"/>
    </row>
    <row r="184" spans="1:9" x14ac:dyDescent="0.25">
      <c r="A184" s="38"/>
      <c r="B184" s="232">
        <f>MAX(0,F59)</f>
        <v>0</v>
      </c>
      <c r="C184" s="232"/>
      <c r="D184" s="97" t="s">
        <v>87</v>
      </c>
      <c r="E184" s="97"/>
      <c r="F184" s="97"/>
      <c r="G184" s="97"/>
      <c r="H184" s="97"/>
      <c r="I184" s="97"/>
    </row>
    <row r="185" spans="1:9" x14ac:dyDescent="0.25">
      <c r="A185" s="38"/>
      <c r="B185" s="233" t="e">
        <f>G255</f>
        <v>#DIV/0!</v>
      </c>
      <c r="C185" s="233"/>
      <c r="D185" s="97" t="s">
        <v>95</v>
      </c>
      <c r="E185" s="97"/>
      <c r="F185" s="97"/>
      <c r="G185" s="97"/>
      <c r="H185" s="97"/>
      <c r="I185" s="97"/>
    </row>
    <row r="186" spans="1:9" ht="111" customHeight="1" x14ac:dyDescent="0.25">
      <c r="A186" s="98" t="s">
        <v>188</v>
      </c>
      <c r="B186" s="99"/>
      <c r="C186" s="99"/>
      <c r="D186" s="99"/>
      <c r="E186" s="99"/>
      <c r="F186" s="99"/>
      <c r="G186" s="99"/>
      <c r="H186" s="99"/>
      <c r="I186" s="99"/>
    </row>
    <row r="187" spans="1:9" ht="15.75" thickBot="1" x14ac:dyDescent="0.3">
      <c r="A187" s="36" t="s">
        <v>71</v>
      </c>
      <c r="B187" s="47" t="s">
        <v>70</v>
      </c>
      <c r="C187" s="48"/>
      <c r="D187" s="48"/>
      <c r="E187" s="48"/>
      <c r="F187" s="48"/>
      <c r="G187" s="48"/>
      <c r="H187" s="48"/>
      <c r="I187" s="48"/>
    </row>
    <row r="188" spans="1:9" ht="42" customHeight="1" x14ac:dyDescent="0.25">
      <c r="A188" s="106" t="s">
        <v>147</v>
      </c>
      <c r="B188" s="106"/>
      <c r="C188" s="106"/>
      <c r="D188" s="106"/>
      <c r="E188" s="106"/>
      <c r="F188" s="106"/>
      <c r="G188" s="106"/>
      <c r="H188" s="106"/>
      <c r="I188" s="106"/>
    </row>
    <row r="189" spans="1:9" ht="27.75" customHeight="1" x14ac:dyDescent="0.25">
      <c r="A189" s="113" t="s">
        <v>74</v>
      </c>
      <c r="B189" s="113"/>
      <c r="C189" s="113"/>
      <c r="D189" s="114" t="s">
        <v>75</v>
      </c>
      <c r="E189" s="114"/>
      <c r="F189" s="114"/>
      <c r="G189" s="114"/>
      <c r="H189" s="114"/>
      <c r="I189" s="114"/>
    </row>
    <row r="190" spans="1:9" x14ac:dyDescent="0.25">
      <c r="A190" s="115"/>
      <c r="B190" s="115"/>
      <c r="C190" s="115"/>
      <c r="D190" s="115"/>
      <c r="E190" s="115"/>
      <c r="F190" s="115"/>
      <c r="G190" s="115"/>
      <c r="H190" s="115"/>
      <c r="I190" s="115"/>
    </row>
    <row r="191" spans="1:9" x14ac:dyDescent="0.25">
      <c r="A191" s="115"/>
      <c r="B191" s="115"/>
      <c r="C191" s="115"/>
      <c r="D191" s="115"/>
      <c r="E191" s="115"/>
      <c r="F191" s="115"/>
      <c r="G191" s="115"/>
      <c r="H191" s="115"/>
      <c r="I191" s="115"/>
    </row>
    <row r="192" spans="1:9" x14ac:dyDescent="0.25">
      <c r="A192" s="115"/>
      <c r="B192" s="115"/>
      <c r="C192" s="115"/>
      <c r="D192" s="115"/>
      <c r="E192" s="115"/>
      <c r="F192" s="115"/>
      <c r="G192" s="115"/>
      <c r="H192" s="115"/>
      <c r="I192" s="115"/>
    </row>
    <row r="193" spans="1:9" x14ac:dyDescent="0.25">
      <c r="A193" s="207"/>
      <c r="B193" s="207"/>
      <c r="C193" s="207"/>
      <c r="D193" s="207"/>
      <c r="E193" s="207"/>
      <c r="F193" s="207"/>
      <c r="G193" s="207"/>
      <c r="H193" s="207"/>
      <c r="I193" s="207"/>
    </row>
    <row r="194" spans="1:9" x14ac:dyDescent="0.25">
      <c r="A194" s="100"/>
      <c r="B194" s="100"/>
      <c r="C194" s="100"/>
      <c r="D194" s="100"/>
      <c r="E194" s="100"/>
      <c r="F194" s="100"/>
      <c r="G194" s="100"/>
      <c r="H194" s="100"/>
      <c r="I194" s="100"/>
    </row>
    <row r="195" spans="1:9" ht="15.75" thickBot="1" x14ac:dyDescent="0.3">
      <c r="A195" s="36" t="s">
        <v>76</v>
      </c>
      <c r="B195" s="152" t="s">
        <v>77</v>
      </c>
      <c r="C195" s="152"/>
      <c r="D195" s="152"/>
      <c r="E195" s="152"/>
      <c r="F195" s="152"/>
      <c r="G195" s="152"/>
      <c r="H195" s="152"/>
      <c r="I195" s="152"/>
    </row>
    <row r="196" spans="1:9" ht="21" customHeight="1" x14ac:dyDescent="0.25">
      <c r="A196" s="104" t="s">
        <v>78</v>
      </c>
      <c r="B196" s="200"/>
      <c r="C196" s="200"/>
      <c r="D196" s="200"/>
      <c r="E196" s="200"/>
      <c r="F196" s="200"/>
      <c r="G196" s="200"/>
      <c r="H196" s="200"/>
      <c r="I196" s="200"/>
    </row>
    <row r="197" spans="1:9" ht="15.75" thickBot="1" x14ac:dyDescent="0.3">
      <c r="A197" s="36" t="s">
        <v>80</v>
      </c>
      <c r="B197" s="152" t="s">
        <v>79</v>
      </c>
      <c r="C197" s="152"/>
      <c r="D197" s="152"/>
      <c r="E197" s="152"/>
      <c r="F197" s="152"/>
      <c r="G197" s="152"/>
      <c r="H197" s="152"/>
      <c r="I197" s="152"/>
    </row>
    <row r="198" spans="1:9" ht="31.5" customHeight="1" x14ac:dyDescent="0.25">
      <c r="A198" s="106" t="s">
        <v>120</v>
      </c>
      <c r="B198" s="106"/>
      <c r="C198" s="106"/>
      <c r="D198" s="106"/>
      <c r="E198" s="106"/>
      <c r="F198" s="106"/>
      <c r="G198" s="106"/>
      <c r="H198" s="106"/>
      <c r="I198" s="106"/>
    </row>
    <row r="199" spans="1:9" ht="118.5" customHeight="1" x14ac:dyDescent="0.25">
      <c r="A199" s="107"/>
      <c r="B199" s="108"/>
      <c r="C199" s="108"/>
      <c r="D199" s="108"/>
      <c r="E199" s="108"/>
      <c r="F199" s="108"/>
      <c r="G199" s="108"/>
      <c r="H199" s="108"/>
      <c r="I199" s="109"/>
    </row>
    <row r="200" spans="1:9" x14ac:dyDescent="0.25">
      <c r="A200" s="112" t="s">
        <v>128</v>
      </c>
      <c r="B200" s="112"/>
      <c r="C200" s="112"/>
      <c r="D200" s="112"/>
      <c r="E200" s="112"/>
      <c r="F200" s="112"/>
      <c r="G200" s="112"/>
      <c r="H200" s="110"/>
      <c r="I200" s="111"/>
    </row>
    <row r="201" spans="1:9" ht="36.75" customHeight="1" x14ac:dyDescent="0.25">
      <c r="A201" s="169" t="s">
        <v>163</v>
      </c>
      <c r="B201" s="169"/>
      <c r="C201" s="169"/>
      <c r="D201" s="169"/>
      <c r="E201" s="169"/>
      <c r="F201" s="169"/>
      <c r="G201" s="169"/>
      <c r="H201" s="169"/>
      <c r="I201" s="169"/>
    </row>
    <row r="202" spans="1:9" ht="15.75" thickBot="1" x14ac:dyDescent="0.3">
      <c r="A202" s="36" t="s">
        <v>81</v>
      </c>
      <c r="B202" s="152" t="s">
        <v>82</v>
      </c>
      <c r="C202" s="152"/>
      <c r="D202" s="152"/>
      <c r="E202" s="152"/>
      <c r="F202" s="152"/>
      <c r="G202" s="152"/>
      <c r="H202" s="152"/>
      <c r="I202" s="152"/>
    </row>
    <row r="203" spans="1:9" ht="66" customHeight="1" x14ac:dyDescent="0.25">
      <c r="A203" s="205" t="s">
        <v>202</v>
      </c>
      <c r="B203" s="205"/>
      <c r="C203" s="205"/>
      <c r="D203" s="205"/>
      <c r="E203" s="205"/>
      <c r="F203" s="205"/>
      <c r="G203" s="205"/>
      <c r="H203" s="205"/>
      <c r="I203" s="205"/>
    </row>
    <row r="204" spans="1:9" ht="15" customHeight="1" thickBot="1" x14ac:dyDescent="0.3">
      <c r="A204" s="101"/>
      <c r="B204" s="101"/>
      <c r="C204" s="101"/>
      <c r="D204" s="101"/>
      <c r="E204" s="101"/>
      <c r="F204" s="102"/>
      <c r="G204" s="101"/>
      <c r="H204" s="101"/>
      <c r="I204" s="102"/>
    </row>
    <row r="205" spans="1:9" x14ac:dyDescent="0.25">
      <c r="A205" s="191" t="s">
        <v>176</v>
      </c>
      <c r="B205" s="191"/>
      <c r="C205" s="191"/>
      <c r="D205" s="191"/>
      <c r="E205" s="191"/>
      <c r="F205" s="103"/>
      <c r="G205" s="104" t="s">
        <v>83</v>
      </c>
      <c r="H205" s="104"/>
      <c r="I205" s="103"/>
    </row>
    <row r="206" spans="1:9" ht="15" customHeight="1" thickBot="1" x14ac:dyDescent="0.3">
      <c r="A206" s="101"/>
      <c r="B206" s="101"/>
      <c r="C206" s="101"/>
      <c r="D206" s="101"/>
      <c r="E206" s="101"/>
      <c r="F206" s="103"/>
      <c r="G206" s="101"/>
      <c r="H206" s="101"/>
      <c r="I206" s="103"/>
    </row>
    <row r="207" spans="1:9" x14ac:dyDescent="0.25">
      <c r="A207" s="191" t="s">
        <v>84</v>
      </c>
      <c r="B207" s="191"/>
      <c r="C207" s="191"/>
      <c r="D207" s="191"/>
      <c r="E207" s="191"/>
      <c r="F207" s="103"/>
      <c r="G207" s="104" t="s">
        <v>83</v>
      </c>
      <c r="H207" s="104"/>
      <c r="I207" s="103"/>
    </row>
    <row r="208" spans="1:9" ht="15" customHeight="1" thickBot="1" x14ac:dyDescent="0.3">
      <c r="A208" s="101"/>
      <c r="B208" s="101"/>
      <c r="C208" s="101"/>
      <c r="D208" s="101"/>
      <c r="E208" s="101"/>
      <c r="F208" s="103"/>
      <c r="G208" s="101"/>
      <c r="H208" s="101"/>
      <c r="I208" s="103"/>
    </row>
    <row r="209" spans="1:9" x14ac:dyDescent="0.25">
      <c r="A209" s="105" t="s">
        <v>85</v>
      </c>
      <c r="B209" s="105"/>
      <c r="C209" s="105"/>
      <c r="D209" s="105"/>
      <c r="E209" s="105"/>
      <c r="F209" s="103"/>
      <c r="G209" s="105" t="s">
        <v>83</v>
      </c>
      <c r="H209" s="105"/>
      <c r="I209" s="103"/>
    </row>
    <row r="210" spans="1:9" x14ac:dyDescent="0.25">
      <c r="A210" s="49" t="s">
        <v>21</v>
      </c>
      <c r="B210" s="49"/>
      <c r="C210" s="49"/>
      <c r="D210" s="49"/>
      <c r="E210" s="49"/>
      <c r="F210" s="49"/>
      <c r="G210" s="49"/>
      <c r="H210" s="49"/>
      <c r="I210" s="49"/>
    </row>
    <row r="211" spans="1:9" x14ac:dyDescent="0.25">
      <c r="A211" s="209"/>
      <c r="B211" s="209"/>
      <c r="C211" s="209"/>
      <c r="D211" s="209"/>
      <c r="E211" s="209"/>
      <c r="F211" s="209"/>
      <c r="G211" s="209"/>
      <c r="H211" s="209"/>
      <c r="I211" s="209"/>
    </row>
    <row r="212" spans="1:9" x14ac:dyDescent="0.25">
      <c r="A212" s="191" t="s">
        <v>22</v>
      </c>
      <c r="B212" s="191"/>
      <c r="C212" s="191"/>
      <c r="D212" s="191"/>
      <c r="E212" s="208" t="s">
        <v>23</v>
      </c>
      <c r="F212" s="208"/>
      <c r="G212" s="208" t="s">
        <v>24</v>
      </c>
      <c r="H212" s="208"/>
      <c r="I212" s="22" t="s">
        <v>102</v>
      </c>
    </row>
    <row r="213" spans="1:9" x14ac:dyDescent="0.25">
      <c r="A213" s="37"/>
      <c r="B213" s="97" t="s">
        <v>25</v>
      </c>
      <c r="C213" s="97"/>
      <c r="D213" s="97"/>
      <c r="E213" s="203"/>
      <c r="F213" s="204"/>
      <c r="G213" s="199"/>
      <c r="H213" s="199"/>
      <c r="I213" s="23"/>
    </row>
    <row r="214" spans="1:9" x14ac:dyDescent="0.25">
      <c r="A214" s="37"/>
      <c r="B214" s="97" t="s">
        <v>26</v>
      </c>
      <c r="C214" s="97"/>
      <c r="D214" s="97"/>
      <c r="E214" s="197"/>
      <c r="F214" s="198"/>
      <c r="G214" s="199"/>
      <c r="H214" s="199"/>
      <c r="I214" s="24"/>
    </row>
    <row r="215" spans="1:9" x14ac:dyDescent="0.25">
      <c r="A215" s="37"/>
      <c r="B215" s="97" t="s">
        <v>178</v>
      </c>
      <c r="C215" s="97"/>
      <c r="D215" s="97"/>
      <c r="E215" s="197"/>
      <c r="F215" s="198"/>
      <c r="G215" s="199"/>
      <c r="H215" s="199"/>
      <c r="I215" s="24"/>
    </row>
    <row r="216" spans="1:9" x14ac:dyDescent="0.25">
      <c r="A216" s="37"/>
      <c r="B216" s="97" t="s">
        <v>179</v>
      </c>
      <c r="C216" s="97"/>
      <c r="D216" s="97"/>
      <c r="E216" s="197"/>
      <c r="F216" s="198"/>
      <c r="G216" s="199"/>
      <c r="H216" s="199"/>
      <c r="I216" s="24"/>
    </row>
    <row r="217" spans="1:9" x14ac:dyDescent="0.25">
      <c r="A217" s="37"/>
      <c r="B217" s="97" t="s">
        <v>27</v>
      </c>
      <c r="C217" s="97"/>
      <c r="D217" s="97"/>
      <c r="E217" s="201">
        <f>SUM(E213*0.1)</f>
        <v>0</v>
      </c>
      <c r="F217" s="202"/>
      <c r="G217" s="201">
        <f>SUM(G213*0.1)</f>
        <v>0</v>
      </c>
      <c r="H217" s="201"/>
      <c r="I217" s="53">
        <f>SUM(I213*0.1)</f>
        <v>0</v>
      </c>
    </row>
    <row r="218" spans="1:9" x14ac:dyDescent="0.25">
      <c r="A218" s="37"/>
      <c r="B218" s="97" t="s">
        <v>28</v>
      </c>
      <c r="C218" s="97"/>
      <c r="D218" s="97"/>
      <c r="E218" s="196">
        <f>SUM(MAX(0,E213-E214-E215-E216-E217))</f>
        <v>0</v>
      </c>
      <c r="F218" s="196"/>
      <c r="G218" s="196">
        <f>SUM(MAX(0,G213-G214-G215-G216-G217))</f>
        <v>0</v>
      </c>
      <c r="H218" s="196"/>
      <c r="I218" s="54">
        <f>SUM(MAX(0,I213-I214-I215-I216-I217))</f>
        <v>0</v>
      </c>
    </row>
    <row r="219" spans="1:9" x14ac:dyDescent="0.25">
      <c r="A219" s="157"/>
      <c r="B219" s="157"/>
      <c r="C219" s="157"/>
      <c r="D219" s="157"/>
      <c r="E219" s="157"/>
      <c r="F219" s="157"/>
      <c r="G219" s="157"/>
      <c r="H219" s="157"/>
      <c r="I219" s="157"/>
    </row>
    <row r="220" spans="1:9" x14ac:dyDescent="0.25">
      <c r="A220" s="191" t="s">
        <v>29</v>
      </c>
      <c r="B220" s="191"/>
      <c r="C220" s="191"/>
      <c r="D220" s="191"/>
      <c r="E220" s="22" t="s">
        <v>30</v>
      </c>
      <c r="F220" s="22" t="s">
        <v>31</v>
      </c>
      <c r="G220" s="22" t="s">
        <v>177</v>
      </c>
      <c r="H220" s="22" t="s">
        <v>32</v>
      </c>
      <c r="I220" s="22" t="s">
        <v>33</v>
      </c>
    </row>
    <row r="221" spans="1:9" x14ac:dyDescent="0.25">
      <c r="A221" s="37"/>
      <c r="B221" s="97" t="s">
        <v>25</v>
      </c>
      <c r="C221" s="97"/>
      <c r="D221" s="97"/>
      <c r="E221" s="25"/>
      <c r="F221" s="26"/>
      <c r="G221" s="25"/>
      <c r="H221" s="26"/>
      <c r="I221" s="25"/>
    </row>
    <row r="222" spans="1:9" x14ac:dyDescent="0.25">
      <c r="A222" s="37"/>
      <c r="B222" s="97" t="s">
        <v>180</v>
      </c>
      <c r="C222" s="97"/>
      <c r="D222" s="97"/>
      <c r="E222" s="25"/>
      <c r="F222" s="27"/>
      <c r="G222" s="25"/>
      <c r="H222" s="27"/>
      <c r="I222" s="25"/>
    </row>
    <row r="223" spans="1:9" x14ac:dyDescent="0.25">
      <c r="A223" s="37"/>
      <c r="B223" s="97" t="s">
        <v>179</v>
      </c>
      <c r="C223" s="97"/>
      <c r="D223" s="97"/>
      <c r="E223" s="25"/>
      <c r="F223" s="27"/>
      <c r="G223" s="25"/>
      <c r="H223" s="27"/>
      <c r="I223" s="25"/>
    </row>
    <row r="224" spans="1:9" x14ac:dyDescent="0.25">
      <c r="A224" s="37"/>
      <c r="B224" s="97" t="s">
        <v>27</v>
      </c>
      <c r="C224" s="97"/>
      <c r="D224" s="97"/>
      <c r="E224" s="52">
        <f>SUM(E221*0.1)</f>
        <v>0</v>
      </c>
      <c r="F224" s="55">
        <f>SUM(F221*0.1)</f>
        <v>0</v>
      </c>
      <c r="G224" s="52">
        <f>SUM(G221*0.1)</f>
        <v>0</v>
      </c>
      <c r="H224" s="55">
        <f>SUM(H221*0.1)</f>
        <v>0</v>
      </c>
      <c r="I224" s="52">
        <f>SUM(I221*0.1)</f>
        <v>0</v>
      </c>
    </row>
    <row r="225" spans="1:9" x14ac:dyDescent="0.25">
      <c r="A225" s="37"/>
      <c r="B225" s="97" t="s">
        <v>28</v>
      </c>
      <c r="C225" s="97"/>
      <c r="D225" s="97"/>
      <c r="E225" s="54">
        <f>SUM(MAX(0,E221-E222-E223-E224))</f>
        <v>0</v>
      </c>
      <c r="F225" s="54">
        <f>SUM(MAX(0,F221-F222-F223-F224))</f>
        <v>0</v>
      </c>
      <c r="G225" s="54">
        <f>SUM(MAX(0,G221-G222-G223-G224))</f>
        <v>0</v>
      </c>
      <c r="H225" s="54">
        <f>SUM(MAX(0,H221-H222-H223-H224))</f>
        <v>0</v>
      </c>
      <c r="I225" s="54">
        <f>SUM(MAX(0,I221-I222-I223-I224))</f>
        <v>0</v>
      </c>
    </row>
    <row r="226" spans="1:9" x14ac:dyDescent="0.25">
      <c r="A226" s="157"/>
      <c r="B226" s="157"/>
      <c r="C226" s="157"/>
      <c r="D226" s="157"/>
      <c r="E226" s="157"/>
      <c r="F226" s="157"/>
      <c r="G226" s="157"/>
      <c r="H226" s="157"/>
      <c r="I226" s="157"/>
    </row>
    <row r="227" spans="1:9" x14ac:dyDescent="0.25">
      <c r="A227" s="191" t="s">
        <v>34</v>
      </c>
      <c r="B227" s="191"/>
      <c r="C227" s="191"/>
      <c r="D227" s="191"/>
      <c r="E227" s="22" t="s">
        <v>35</v>
      </c>
      <c r="F227" s="22" t="s">
        <v>36</v>
      </c>
      <c r="G227" s="22" t="s">
        <v>37</v>
      </c>
      <c r="H227" s="22" t="s">
        <v>38</v>
      </c>
      <c r="I227" s="28" t="s">
        <v>145</v>
      </c>
    </row>
    <row r="228" spans="1:9" x14ac:dyDescent="0.25">
      <c r="A228" s="37"/>
      <c r="B228" s="97" t="s">
        <v>39</v>
      </c>
      <c r="C228" s="97"/>
      <c r="D228" s="97"/>
      <c r="E228" s="25"/>
      <c r="F228" s="26"/>
      <c r="G228" s="25"/>
      <c r="H228" s="26"/>
      <c r="I228" s="25"/>
    </row>
    <row r="229" spans="1:9" x14ac:dyDescent="0.25">
      <c r="A229" s="37"/>
      <c r="B229" s="97" t="s">
        <v>181</v>
      </c>
      <c r="C229" s="97"/>
      <c r="D229" s="97"/>
      <c r="E229" s="25"/>
      <c r="F229" s="27"/>
      <c r="G229" s="25"/>
      <c r="H229" s="27"/>
      <c r="I229" s="25"/>
    </row>
    <row r="230" spans="1:9" x14ac:dyDescent="0.25">
      <c r="A230" s="37"/>
      <c r="B230" s="97" t="s">
        <v>179</v>
      </c>
      <c r="C230" s="97"/>
      <c r="D230" s="97"/>
      <c r="E230" s="25"/>
      <c r="F230" s="27"/>
      <c r="G230" s="25"/>
      <c r="H230" s="27"/>
      <c r="I230" s="25"/>
    </row>
    <row r="231" spans="1:9" x14ac:dyDescent="0.25">
      <c r="A231" s="37"/>
      <c r="B231" s="97" t="s">
        <v>27</v>
      </c>
      <c r="C231" s="97"/>
      <c r="D231" s="97"/>
      <c r="E231" s="52">
        <f>SUM(E228*0.1)</f>
        <v>0</v>
      </c>
      <c r="F231" s="55">
        <f>SUM(F228*0.1)</f>
        <v>0</v>
      </c>
      <c r="G231" s="52">
        <f>SUM(G228*0.1)</f>
        <v>0</v>
      </c>
      <c r="H231" s="55">
        <f>SUM(H228*0.1)</f>
        <v>0</v>
      </c>
      <c r="I231" s="52">
        <f>SUM(I228*0.1)</f>
        <v>0</v>
      </c>
    </row>
    <row r="232" spans="1:9" x14ac:dyDescent="0.25">
      <c r="A232" s="37"/>
      <c r="B232" s="97" t="s">
        <v>28</v>
      </c>
      <c r="C232" s="97"/>
      <c r="D232" s="97"/>
      <c r="E232" s="54">
        <f>SUM(MAX(0,E228-E229-E230-E231))</f>
        <v>0</v>
      </c>
      <c r="F232" s="54">
        <f>SUM(MAX(0,F228-F229-F230-F231))</f>
        <v>0</v>
      </c>
      <c r="G232" s="54">
        <f>SUM(MAX(0,G228-G229-G230-G231))</f>
        <v>0</v>
      </c>
      <c r="H232" s="54">
        <f>SUM(MAX(0,H228-H229-H230-H231))</f>
        <v>0</v>
      </c>
      <c r="I232" s="54">
        <f>SUM(MAX(0,I228-I229-I230-I231))</f>
        <v>0</v>
      </c>
    </row>
    <row r="233" spans="1:9" x14ac:dyDescent="0.25">
      <c r="A233" s="157"/>
      <c r="B233" s="157"/>
      <c r="C233" s="157"/>
      <c r="D233" s="157"/>
      <c r="E233" s="157"/>
      <c r="F233" s="157"/>
      <c r="G233" s="157"/>
      <c r="H233" s="157"/>
      <c r="I233" s="157"/>
    </row>
    <row r="234" spans="1:9" x14ac:dyDescent="0.25">
      <c r="A234" s="189" t="s">
        <v>109</v>
      </c>
      <c r="B234" s="189"/>
      <c r="C234" s="189"/>
      <c r="D234" s="189"/>
      <c r="E234" s="189"/>
      <c r="F234" s="189"/>
      <c r="G234" s="189"/>
      <c r="H234" s="189"/>
      <c r="I234" s="189"/>
    </row>
    <row r="235" spans="1:9" x14ac:dyDescent="0.25">
      <c r="A235" s="189" t="s">
        <v>103</v>
      </c>
      <c r="B235" s="189"/>
      <c r="C235" s="189"/>
      <c r="D235" s="189"/>
      <c r="E235" s="195"/>
      <c r="F235" s="192" t="s">
        <v>105</v>
      </c>
      <c r="G235" s="189"/>
      <c r="H235" s="189"/>
      <c r="I235" s="189"/>
    </row>
    <row r="236" spans="1:9" x14ac:dyDescent="0.25">
      <c r="A236" s="97" t="s">
        <v>99</v>
      </c>
      <c r="B236" s="97"/>
      <c r="C236" s="97"/>
      <c r="D236" s="97"/>
      <c r="E236" s="29"/>
      <c r="F236" s="193" t="s">
        <v>41</v>
      </c>
      <c r="G236" s="193"/>
      <c r="H236" s="193"/>
      <c r="I236" s="234">
        <f>SUM(E218+G218+I218+E225+F225+G225+H225+I225+E232+F232+G232+H232+I232)</f>
        <v>0</v>
      </c>
    </row>
    <row r="237" spans="1:9" x14ac:dyDescent="0.25">
      <c r="A237" s="97" t="s">
        <v>104</v>
      </c>
      <c r="B237" s="97"/>
      <c r="C237" s="97"/>
      <c r="D237" s="97"/>
      <c r="E237" s="29"/>
      <c r="F237" s="194" t="s">
        <v>106</v>
      </c>
      <c r="G237" s="194"/>
      <c r="H237" s="194"/>
      <c r="I237" s="234">
        <f>IF(I236&lt;=5000,I236*0.25,IF(I236&lt;=50000,(I236-5000)*0.1+1250,IF(I236&lt;=1000000,(I236-50000)*0.05+5750,IF(I236&gt;1000000,(I236-1000000)*0.03+53250))))</f>
        <v>0</v>
      </c>
    </row>
    <row r="238" spans="1:9" x14ac:dyDescent="0.25">
      <c r="A238" s="97" t="s">
        <v>100</v>
      </c>
      <c r="B238" s="97"/>
      <c r="C238" s="97"/>
      <c r="D238" s="97"/>
      <c r="E238" s="29"/>
      <c r="F238" s="194" t="s">
        <v>107</v>
      </c>
      <c r="G238" s="194"/>
      <c r="H238" s="194"/>
      <c r="I238" s="25"/>
    </row>
    <row r="239" spans="1:9" x14ac:dyDescent="0.25">
      <c r="A239" s="97" t="s">
        <v>112</v>
      </c>
      <c r="B239" s="97"/>
      <c r="C239" s="97"/>
      <c r="D239" s="97"/>
      <c r="E239" s="30"/>
      <c r="F239" s="50" t="s">
        <v>42</v>
      </c>
      <c r="G239" s="37"/>
      <c r="H239" s="37"/>
      <c r="I239" s="235">
        <f>E236</f>
        <v>0</v>
      </c>
    </row>
    <row r="240" spans="1:9" x14ac:dyDescent="0.25">
      <c r="A240" s="97" t="s">
        <v>101</v>
      </c>
      <c r="B240" s="97"/>
      <c r="C240" s="97"/>
      <c r="D240" s="97"/>
      <c r="E240" s="237">
        <f>SUM(E236+E237+E238+E239)</f>
        <v>0</v>
      </c>
      <c r="F240" s="188" t="s">
        <v>108</v>
      </c>
      <c r="G240" s="188"/>
      <c r="H240" s="188"/>
      <c r="I240" s="234">
        <f>SUM(MAX(0,I236-I237-I238-I239))</f>
        <v>0</v>
      </c>
    </row>
    <row r="241" spans="1:9" x14ac:dyDescent="0.25">
      <c r="A241" s="157"/>
      <c r="B241" s="157"/>
      <c r="C241" s="157"/>
      <c r="D241" s="157"/>
      <c r="E241" s="157"/>
      <c r="F241" s="37" t="s">
        <v>40</v>
      </c>
      <c r="G241" s="37"/>
      <c r="H241" s="37"/>
      <c r="I241" s="234">
        <f>SUM(E237:E239)</f>
        <v>0</v>
      </c>
    </row>
    <row r="242" spans="1:9" x14ac:dyDescent="0.25">
      <c r="A242" s="157"/>
      <c r="B242" s="157"/>
      <c r="C242" s="157"/>
      <c r="D242" s="157"/>
      <c r="E242" s="157"/>
      <c r="F242" s="97" t="s">
        <v>110</v>
      </c>
      <c r="G242" s="97"/>
      <c r="H242" s="97"/>
      <c r="I242" s="236" t="e">
        <f>MIN(100%,I240/I241)</f>
        <v>#DIV/0!</v>
      </c>
    </row>
    <row r="243" spans="1:9" x14ac:dyDescent="0.25">
      <c r="A243" s="157"/>
      <c r="B243" s="157"/>
      <c r="C243" s="157"/>
      <c r="D243" s="157"/>
      <c r="E243" s="157"/>
      <c r="F243" s="157"/>
      <c r="G243" s="157"/>
      <c r="H243" s="157"/>
      <c r="I243" s="157"/>
    </row>
    <row r="244" spans="1:9" x14ac:dyDescent="0.25">
      <c r="A244" s="157"/>
      <c r="B244" s="157"/>
      <c r="C244" s="157"/>
      <c r="D244" s="157"/>
      <c r="E244" s="157"/>
      <c r="F244" s="157"/>
      <c r="G244" s="157"/>
      <c r="H244" s="157"/>
      <c r="I244" s="157"/>
    </row>
    <row r="245" spans="1:9" x14ac:dyDescent="0.25">
      <c r="A245" s="189" t="s">
        <v>44</v>
      </c>
      <c r="B245" s="189"/>
      <c r="C245" s="189"/>
      <c r="D245" s="189"/>
      <c r="E245" s="189"/>
      <c r="F245" s="189"/>
      <c r="G245" s="189"/>
      <c r="H245" s="189"/>
      <c r="I245" s="189"/>
    </row>
    <row r="246" spans="1:9" x14ac:dyDescent="0.25">
      <c r="A246" s="103"/>
      <c r="B246" s="97" t="s">
        <v>45</v>
      </c>
      <c r="C246" s="97"/>
      <c r="D246" s="97"/>
      <c r="E246" s="97"/>
      <c r="F246" s="97"/>
      <c r="G246" s="238">
        <f>H29</f>
        <v>0</v>
      </c>
      <c r="H246" s="239"/>
      <c r="I246" s="103"/>
    </row>
    <row r="247" spans="1:9" x14ac:dyDescent="0.25">
      <c r="A247" s="103"/>
      <c r="B247" s="51" t="s">
        <v>96</v>
      </c>
      <c r="C247" s="51"/>
      <c r="D247" s="51"/>
      <c r="E247" s="51"/>
      <c r="F247" s="51"/>
      <c r="G247" s="240">
        <f>SUM(F51+F52+F53+F54)</f>
        <v>0</v>
      </c>
      <c r="H247" s="241"/>
      <c r="I247" s="103"/>
    </row>
    <row r="248" spans="1:9" x14ac:dyDescent="0.25">
      <c r="A248" s="103"/>
      <c r="B248" s="97" t="s">
        <v>97</v>
      </c>
      <c r="C248" s="97"/>
      <c r="D248" s="97"/>
      <c r="E248" s="97"/>
      <c r="F248" s="97"/>
      <c r="G248" s="240">
        <f>SUM(F55+F56+F57)</f>
        <v>0</v>
      </c>
      <c r="H248" s="241"/>
      <c r="I248" s="103"/>
    </row>
    <row r="249" spans="1:9" x14ac:dyDescent="0.25">
      <c r="A249" s="103"/>
      <c r="B249" s="97" t="s">
        <v>111</v>
      </c>
      <c r="C249" s="97"/>
      <c r="D249" s="97"/>
      <c r="E249" s="97"/>
      <c r="F249" s="97"/>
      <c r="G249" s="240">
        <f>SUM(F58)</f>
        <v>0</v>
      </c>
      <c r="H249" s="241"/>
      <c r="I249" s="103"/>
    </row>
    <row r="250" spans="1:9" x14ac:dyDescent="0.25">
      <c r="A250" s="103"/>
      <c r="B250" s="97" t="s">
        <v>98</v>
      </c>
      <c r="C250" s="97"/>
      <c r="D250" s="97"/>
      <c r="E250" s="97"/>
      <c r="F250" s="97"/>
      <c r="G250" s="242">
        <f>F60</f>
        <v>0</v>
      </c>
      <c r="H250" s="243"/>
      <c r="I250" s="103"/>
    </row>
    <row r="251" spans="1:9" x14ac:dyDescent="0.25">
      <c r="A251" s="103"/>
      <c r="B251" s="97" t="s">
        <v>43</v>
      </c>
      <c r="C251" s="97"/>
      <c r="D251" s="97"/>
      <c r="E251" s="97"/>
      <c r="F251" s="97"/>
      <c r="G251" s="244">
        <f>SUM(MAX(0,G246-G247-G248-G249-G250))</f>
        <v>0</v>
      </c>
      <c r="H251" s="245"/>
      <c r="I251" s="103"/>
    </row>
    <row r="252" spans="1:9" x14ac:dyDescent="0.25">
      <c r="A252" s="103"/>
      <c r="B252" s="190" t="s">
        <v>115</v>
      </c>
      <c r="C252" s="190"/>
      <c r="D252" s="190"/>
      <c r="E252" s="190"/>
      <c r="F252" s="190"/>
      <c r="G252" s="185"/>
      <c r="H252" s="185"/>
      <c r="I252" s="103"/>
    </row>
    <row r="253" spans="1:9" x14ac:dyDescent="0.25">
      <c r="A253" s="103"/>
      <c r="B253" s="97" t="s">
        <v>113</v>
      </c>
      <c r="C253" s="97"/>
      <c r="D253" s="97"/>
      <c r="E253" s="97"/>
      <c r="F253" s="97"/>
      <c r="G253" s="246">
        <f>SUM(E237+E238)</f>
        <v>0</v>
      </c>
      <c r="H253" s="247"/>
      <c r="I253" s="103"/>
    </row>
    <row r="254" spans="1:9" x14ac:dyDescent="0.25">
      <c r="A254" s="103"/>
      <c r="B254" s="97" t="s">
        <v>114</v>
      </c>
      <c r="C254" s="97"/>
      <c r="D254" s="97"/>
      <c r="E254" s="97"/>
      <c r="F254" s="97"/>
      <c r="G254" s="238">
        <f>SUM(G252+G253)</f>
        <v>0</v>
      </c>
      <c r="H254" s="238"/>
      <c r="I254" s="103"/>
    </row>
    <row r="255" spans="1:9" x14ac:dyDescent="0.25">
      <c r="A255" s="103"/>
      <c r="B255" s="97" t="s">
        <v>46</v>
      </c>
      <c r="C255" s="97"/>
      <c r="D255" s="97"/>
      <c r="E255" s="97"/>
      <c r="F255" s="97"/>
      <c r="G255" s="239" t="e">
        <f>MIN(100%,G251/G254)</f>
        <v>#DIV/0!</v>
      </c>
      <c r="H255" s="239"/>
      <c r="I255" s="103"/>
    </row>
    <row r="256" spans="1:9" x14ac:dyDescent="0.25">
      <c r="I256" s="31"/>
    </row>
    <row r="257" x14ac:dyDescent="0.25"/>
    <row r="258" x14ac:dyDescent="0.25"/>
    <row r="259" x14ac:dyDescent="0.25"/>
    <row r="260" x14ac:dyDescent="0.25"/>
    <row r="261" x14ac:dyDescent="0.25"/>
    <row r="262" x14ac:dyDescent="0.25"/>
    <row r="263" x14ac:dyDescent="0.25"/>
    <row r="264" x14ac:dyDescent="0.25"/>
  </sheetData>
  <sheetProtection algorithmName="SHA-512" hashValue="n0yWf9xH4yi7Vboszlox29SgaMv8H3vU0iekrxwa8wJhoR0q/WqtW++yiPuWwOp39fngV5EyqSjPo/hqF0MJpQ==" saltValue="p4OtmFBMeVHSN3A73Cncsg==" spinCount="100000" sheet="1" formatCells="0" formatColumns="0" formatRows="0" insertColumns="0" insertRows="0" deleteColumns="0" deleteRows="0" selectLockedCells="1"/>
  <mergeCells count="471">
    <mergeCell ref="A1:I1"/>
    <mergeCell ref="A2:I2"/>
    <mergeCell ref="B12:I12"/>
    <mergeCell ref="A23:E23"/>
    <mergeCell ref="F23:H23"/>
    <mergeCell ref="G24:H24"/>
    <mergeCell ref="G25:H25"/>
    <mergeCell ref="G26:H26"/>
    <mergeCell ref="B63:I63"/>
    <mergeCell ref="B21:I21"/>
    <mergeCell ref="F54:G54"/>
    <mergeCell ref="F55:G55"/>
    <mergeCell ref="A28:B28"/>
    <mergeCell ref="C28:H28"/>
    <mergeCell ref="A31:D31"/>
    <mergeCell ref="F31:I31"/>
    <mergeCell ref="B32:D32"/>
    <mergeCell ref="G32:I32"/>
    <mergeCell ref="G33:I33"/>
    <mergeCell ref="G34:I34"/>
    <mergeCell ref="B33:D33"/>
    <mergeCell ref="B34:D34"/>
    <mergeCell ref="B35:D35"/>
    <mergeCell ref="G35:I35"/>
    <mergeCell ref="E68:F68"/>
    <mergeCell ref="G68:H68"/>
    <mergeCell ref="B69:D69"/>
    <mergeCell ref="B70:D70"/>
    <mergeCell ref="H3:I3"/>
    <mergeCell ref="H29:I29"/>
    <mergeCell ref="A39:I40"/>
    <mergeCell ref="F61:G61"/>
    <mergeCell ref="A7:I7"/>
    <mergeCell ref="A30:I30"/>
    <mergeCell ref="A65:I65"/>
    <mergeCell ref="A44:I44"/>
    <mergeCell ref="A45:I45"/>
    <mergeCell ref="A64:I64"/>
    <mergeCell ref="A37:I37"/>
    <mergeCell ref="A38:I38"/>
    <mergeCell ref="F51:G51"/>
    <mergeCell ref="B6:I6"/>
    <mergeCell ref="G4:I4"/>
    <mergeCell ref="A5:I5"/>
    <mergeCell ref="F52:G52"/>
    <mergeCell ref="F53:G53"/>
    <mergeCell ref="A42:I42"/>
    <mergeCell ref="A49:I49"/>
    <mergeCell ref="F56:G56"/>
    <mergeCell ref="F57:G57"/>
    <mergeCell ref="F58:G58"/>
    <mergeCell ref="B124:C124"/>
    <mergeCell ref="B125:C125"/>
    <mergeCell ref="B106:C106"/>
    <mergeCell ref="B71:D71"/>
    <mergeCell ref="B72:D72"/>
    <mergeCell ref="B73:D73"/>
    <mergeCell ref="B74:D74"/>
    <mergeCell ref="E69:F69"/>
    <mergeCell ref="E70:F70"/>
    <mergeCell ref="E71:F71"/>
    <mergeCell ref="A86:B86"/>
    <mergeCell ref="C86:D86"/>
    <mergeCell ref="F86:G86"/>
    <mergeCell ref="A75:I75"/>
    <mergeCell ref="B76:D76"/>
    <mergeCell ref="A67:I67"/>
    <mergeCell ref="B68:D68"/>
    <mergeCell ref="E76:G76"/>
    <mergeCell ref="H76:I76"/>
    <mergeCell ref="H80:I80"/>
    <mergeCell ref="H81:I81"/>
    <mergeCell ref="A190:C190"/>
    <mergeCell ref="A182:G182"/>
    <mergeCell ref="A183:I183"/>
    <mergeCell ref="B77:D77"/>
    <mergeCell ref="B78:D78"/>
    <mergeCell ref="B79:D79"/>
    <mergeCell ref="B80:D80"/>
    <mergeCell ref="B81:D81"/>
    <mergeCell ref="B82:D82"/>
    <mergeCell ref="E77:G77"/>
    <mergeCell ref="E78:G78"/>
    <mergeCell ref="E79:G79"/>
    <mergeCell ref="E80:G80"/>
    <mergeCell ref="E81:G81"/>
    <mergeCell ref="E82:G82"/>
    <mergeCell ref="H77:I77"/>
    <mergeCell ref="H78:I78"/>
    <mergeCell ref="H79:I79"/>
    <mergeCell ref="A99:I99"/>
    <mergeCell ref="A181:I181"/>
    <mergeCell ref="H182:I182"/>
    <mergeCell ref="H145:I145"/>
    <mergeCell ref="A126:I126"/>
    <mergeCell ref="B143:D143"/>
    <mergeCell ref="A191:C191"/>
    <mergeCell ref="D191:I191"/>
    <mergeCell ref="A192:C192"/>
    <mergeCell ref="D192:I192"/>
    <mergeCell ref="A193:C193"/>
    <mergeCell ref="D193:I193"/>
    <mergeCell ref="E212:F212"/>
    <mergeCell ref="G212:H212"/>
    <mergeCell ref="A211:I211"/>
    <mergeCell ref="B160:D160"/>
    <mergeCell ref="E160:F160"/>
    <mergeCell ref="G160:H160"/>
    <mergeCell ref="B161:D161"/>
    <mergeCell ref="E161:F161"/>
    <mergeCell ref="G161:H161"/>
    <mergeCell ref="G163:H163"/>
    <mergeCell ref="A164:I164"/>
    <mergeCell ref="B165:D165"/>
    <mergeCell ref="E165:G165"/>
    <mergeCell ref="H165:I165"/>
    <mergeCell ref="H143:I143"/>
    <mergeCell ref="B144:D144"/>
    <mergeCell ref="E144:G144"/>
    <mergeCell ref="H144:I144"/>
    <mergeCell ref="B145:D145"/>
    <mergeCell ref="E145:G145"/>
    <mergeCell ref="B159:D159"/>
    <mergeCell ref="E159:F159"/>
    <mergeCell ref="G159:H159"/>
    <mergeCell ref="E143:G143"/>
    <mergeCell ref="B214:D214"/>
    <mergeCell ref="E214:F214"/>
    <mergeCell ref="G214:H214"/>
    <mergeCell ref="B195:I195"/>
    <mergeCell ref="A196:I196"/>
    <mergeCell ref="B197:I197"/>
    <mergeCell ref="B217:D217"/>
    <mergeCell ref="E217:F217"/>
    <mergeCell ref="G217:H217"/>
    <mergeCell ref="B215:D215"/>
    <mergeCell ref="E215:F215"/>
    <mergeCell ref="G215:H215"/>
    <mergeCell ref="A201:I201"/>
    <mergeCell ref="A207:E207"/>
    <mergeCell ref="B202:I202"/>
    <mergeCell ref="A205:E205"/>
    <mergeCell ref="A204:E204"/>
    <mergeCell ref="G204:H204"/>
    <mergeCell ref="A212:D212"/>
    <mergeCell ref="B213:D213"/>
    <mergeCell ref="E213:F213"/>
    <mergeCell ref="G213:H213"/>
    <mergeCell ref="A203:I203"/>
    <mergeCell ref="B218:D218"/>
    <mergeCell ref="E218:F218"/>
    <mergeCell ref="G218:H218"/>
    <mergeCell ref="B216:D216"/>
    <mergeCell ref="E216:F216"/>
    <mergeCell ref="G216:H216"/>
    <mergeCell ref="B229:D229"/>
    <mergeCell ref="B230:D230"/>
    <mergeCell ref="B231:D231"/>
    <mergeCell ref="A219:I219"/>
    <mergeCell ref="A220:D220"/>
    <mergeCell ref="B232:D232"/>
    <mergeCell ref="A236:D236"/>
    <mergeCell ref="A238:D238"/>
    <mergeCell ref="A239:D239"/>
    <mergeCell ref="B221:D221"/>
    <mergeCell ref="B222:D222"/>
    <mergeCell ref="B223:D223"/>
    <mergeCell ref="B224:D224"/>
    <mergeCell ref="B225:D225"/>
    <mergeCell ref="B228:D228"/>
    <mergeCell ref="A226:I226"/>
    <mergeCell ref="A227:D227"/>
    <mergeCell ref="A233:I233"/>
    <mergeCell ref="F235:I235"/>
    <mergeCell ref="A234:I234"/>
    <mergeCell ref="F236:H236"/>
    <mergeCell ref="F237:H237"/>
    <mergeCell ref="F238:H238"/>
    <mergeCell ref="A237:D237"/>
    <mergeCell ref="A235:E235"/>
    <mergeCell ref="F240:H240"/>
    <mergeCell ref="G247:H247"/>
    <mergeCell ref="G248:H248"/>
    <mergeCell ref="G249:H249"/>
    <mergeCell ref="G250:H250"/>
    <mergeCell ref="G251:H251"/>
    <mergeCell ref="F242:H242"/>
    <mergeCell ref="A245:I245"/>
    <mergeCell ref="G246:H246"/>
    <mergeCell ref="A240:D240"/>
    <mergeCell ref="A241:E244"/>
    <mergeCell ref="F243:I244"/>
    <mergeCell ref="A246:A255"/>
    <mergeCell ref="I246:I255"/>
    <mergeCell ref="B252:F252"/>
    <mergeCell ref="G253:H253"/>
    <mergeCell ref="G255:H255"/>
    <mergeCell ref="B246:F246"/>
    <mergeCell ref="B248:F248"/>
    <mergeCell ref="B249:F249"/>
    <mergeCell ref="B250:F250"/>
    <mergeCell ref="B251:F251"/>
    <mergeCell ref="B253:F253"/>
    <mergeCell ref="B255:F255"/>
    <mergeCell ref="G252:H252"/>
    <mergeCell ref="B254:F254"/>
    <mergeCell ref="G254:H254"/>
    <mergeCell ref="B162:D162"/>
    <mergeCell ref="E162:F162"/>
    <mergeCell ref="G162:H162"/>
    <mergeCell ref="B94:C94"/>
    <mergeCell ref="D94:E94"/>
    <mergeCell ref="B98:C98"/>
    <mergeCell ref="D98:E98"/>
    <mergeCell ref="B95:C95"/>
    <mergeCell ref="B96:C96"/>
    <mergeCell ref="B97:C97"/>
    <mergeCell ref="D95:E95"/>
    <mergeCell ref="D96:E96"/>
    <mergeCell ref="D97:E97"/>
    <mergeCell ref="A101:G101"/>
    <mergeCell ref="B103:C103"/>
    <mergeCell ref="B104:C104"/>
    <mergeCell ref="B105:C105"/>
    <mergeCell ref="B107:C107"/>
    <mergeCell ref="B118:C118"/>
    <mergeCell ref="D118:E118"/>
    <mergeCell ref="B121:I121"/>
    <mergeCell ref="E72:F72"/>
    <mergeCell ref="E73:F73"/>
    <mergeCell ref="E74:F74"/>
    <mergeCell ref="G69:H69"/>
    <mergeCell ref="G70:H70"/>
    <mergeCell ref="G71:H71"/>
    <mergeCell ref="G72:H72"/>
    <mergeCell ref="G73:H73"/>
    <mergeCell ref="G74:H74"/>
    <mergeCell ref="H82:I82"/>
    <mergeCell ref="A83:I83"/>
    <mergeCell ref="F84:G84"/>
    <mergeCell ref="H84:I84"/>
    <mergeCell ref="A84:B84"/>
    <mergeCell ref="C84:D84"/>
    <mergeCell ref="A85:B85"/>
    <mergeCell ref="C85:D85"/>
    <mergeCell ref="F85:G85"/>
    <mergeCell ref="H85:I85"/>
    <mergeCell ref="D93:E93"/>
    <mergeCell ref="A89:B89"/>
    <mergeCell ref="C89:D89"/>
    <mergeCell ref="F89:G89"/>
    <mergeCell ref="H86:I86"/>
    <mergeCell ref="A87:B87"/>
    <mergeCell ref="C87:D87"/>
    <mergeCell ref="F87:G87"/>
    <mergeCell ref="H87:I87"/>
    <mergeCell ref="A88:B88"/>
    <mergeCell ref="C88:D88"/>
    <mergeCell ref="F88:G88"/>
    <mergeCell ref="H88:I88"/>
    <mergeCell ref="A137:I137"/>
    <mergeCell ref="B138:E138"/>
    <mergeCell ref="F138:G138"/>
    <mergeCell ref="H138:I138"/>
    <mergeCell ref="B139:E139"/>
    <mergeCell ref="B140:E140"/>
    <mergeCell ref="B141:E141"/>
    <mergeCell ref="F139:G139"/>
    <mergeCell ref="F140:G140"/>
    <mergeCell ref="F141:G141"/>
    <mergeCell ref="H139:I139"/>
    <mergeCell ref="H140:I140"/>
    <mergeCell ref="H141:I141"/>
    <mergeCell ref="A142:I142"/>
    <mergeCell ref="B155:I155"/>
    <mergeCell ref="A156:I156"/>
    <mergeCell ref="B157:D157"/>
    <mergeCell ref="E157:F157"/>
    <mergeCell ref="G157:H157"/>
    <mergeCell ref="B158:D158"/>
    <mergeCell ref="E158:F158"/>
    <mergeCell ref="G158:H158"/>
    <mergeCell ref="B147:D147"/>
    <mergeCell ref="E147:G147"/>
    <mergeCell ref="H147:I147"/>
    <mergeCell ref="A148:I148"/>
    <mergeCell ref="B149:C149"/>
    <mergeCell ref="D149:E149"/>
    <mergeCell ref="F149:G149"/>
    <mergeCell ref="H149:I149"/>
    <mergeCell ref="B150:C150"/>
    <mergeCell ref="D150:E150"/>
    <mergeCell ref="F150:G150"/>
    <mergeCell ref="H150:I150"/>
    <mergeCell ref="B151:C151"/>
    <mergeCell ref="D151:E151"/>
    <mergeCell ref="F151:G151"/>
    <mergeCell ref="B167:D167"/>
    <mergeCell ref="E167:G167"/>
    <mergeCell ref="H167:I167"/>
    <mergeCell ref="B163:D163"/>
    <mergeCell ref="E163:F163"/>
    <mergeCell ref="B168:D168"/>
    <mergeCell ref="E168:G168"/>
    <mergeCell ref="H168:I168"/>
    <mergeCell ref="B169:D169"/>
    <mergeCell ref="E169:G169"/>
    <mergeCell ref="H169:I169"/>
    <mergeCell ref="B166:D166"/>
    <mergeCell ref="E166:G166"/>
    <mergeCell ref="H166:I166"/>
    <mergeCell ref="A180:I180"/>
    <mergeCell ref="F176:G176"/>
    <mergeCell ref="H176:I176"/>
    <mergeCell ref="A177:B177"/>
    <mergeCell ref="C177:D177"/>
    <mergeCell ref="F177:G177"/>
    <mergeCell ref="H177:I177"/>
    <mergeCell ref="A176:B176"/>
    <mergeCell ref="C176:D176"/>
    <mergeCell ref="A178:B178"/>
    <mergeCell ref="C178:D178"/>
    <mergeCell ref="F178:G178"/>
    <mergeCell ref="H178:I178"/>
    <mergeCell ref="A179:B179"/>
    <mergeCell ref="C179:D179"/>
    <mergeCell ref="F179:G179"/>
    <mergeCell ref="H179:I179"/>
    <mergeCell ref="B170:D170"/>
    <mergeCell ref="E170:G170"/>
    <mergeCell ref="H170:I170"/>
    <mergeCell ref="B171:D171"/>
    <mergeCell ref="E171:G171"/>
    <mergeCell ref="H171:I171"/>
    <mergeCell ref="A172:I172"/>
    <mergeCell ref="A173:B173"/>
    <mergeCell ref="C173:D173"/>
    <mergeCell ref="F173:G173"/>
    <mergeCell ref="H173:I173"/>
    <mergeCell ref="A175:B175"/>
    <mergeCell ref="C175:D175"/>
    <mergeCell ref="F175:G175"/>
    <mergeCell ref="H175:I175"/>
    <mergeCell ref="A174:B174"/>
    <mergeCell ref="C174:D174"/>
    <mergeCell ref="F174:G174"/>
    <mergeCell ref="H174:I174"/>
    <mergeCell ref="A43:I43"/>
    <mergeCell ref="A46:I46"/>
    <mergeCell ref="A47:I47"/>
    <mergeCell ref="A48:I48"/>
    <mergeCell ref="C127:I127"/>
    <mergeCell ref="C128:I128"/>
    <mergeCell ref="C129:I129"/>
    <mergeCell ref="C133:I133"/>
    <mergeCell ref="C136:I136"/>
    <mergeCell ref="A130:I130"/>
    <mergeCell ref="C134:I134"/>
    <mergeCell ref="D135:I135"/>
    <mergeCell ref="A122:I122"/>
    <mergeCell ref="A123:I123"/>
    <mergeCell ref="A100:I100"/>
    <mergeCell ref="H101:I101"/>
    <mergeCell ref="A120:I120"/>
    <mergeCell ref="D109:E109"/>
    <mergeCell ref="D110:E110"/>
    <mergeCell ref="B9:I9"/>
    <mergeCell ref="B17:I17"/>
    <mergeCell ref="B20:I20"/>
    <mergeCell ref="A29:G29"/>
    <mergeCell ref="A41:I41"/>
    <mergeCell ref="B36:D36"/>
    <mergeCell ref="G36:I36"/>
    <mergeCell ref="A62:I62"/>
    <mergeCell ref="H51:I61"/>
    <mergeCell ref="A50:I50"/>
    <mergeCell ref="C51:E51"/>
    <mergeCell ref="C52:E52"/>
    <mergeCell ref="H89:I89"/>
    <mergeCell ref="A90:B90"/>
    <mergeCell ref="C90:D90"/>
    <mergeCell ref="F90:G90"/>
    <mergeCell ref="H90:I90"/>
    <mergeCell ref="A91:I91"/>
    <mergeCell ref="B92:C92"/>
    <mergeCell ref="D92:E92"/>
    <mergeCell ref="B93:C93"/>
    <mergeCell ref="B3:F3"/>
    <mergeCell ref="B4:F4"/>
    <mergeCell ref="A8:I8"/>
    <mergeCell ref="B10:I11"/>
    <mergeCell ref="B13:I14"/>
    <mergeCell ref="A18:H19"/>
    <mergeCell ref="I18:I19"/>
    <mergeCell ref="G27:H27"/>
    <mergeCell ref="B22:I22"/>
    <mergeCell ref="A16:C16"/>
    <mergeCell ref="A15:H15"/>
    <mergeCell ref="E16:H16"/>
    <mergeCell ref="D124:I124"/>
    <mergeCell ref="D125:I125"/>
    <mergeCell ref="F59:G59"/>
    <mergeCell ref="F60:G60"/>
    <mergeCell ref="B113:C113"/>
    <mergeCell ref="A114:I114"/>
    <mergeCell ref="B115:C115"/>
    <mergeCell ref="D115:E115"/>
    <mergeCell ref="B116:C116"/>
    <mergeCell ref="D116:E116"/>
    <mergeCell ref="B117:C117"/>
    <mergeCell ref="D117:E117"/>
    <mergeCell ref="B112:C112"/>
    <mergeCell ref="B119:C119"/>
    <mergeCell ref="D119:E119"/>
    <mergeCell ref="A66:I66"/>
    <mergeCell ref="D111:E111"/>
    <mergeCell ref="D112:E112"/>
    <mergeCell ref="D113:E113"/>
    <mergeCell ref="A102:I102"/>
    <mergeCell ref="A108:I108"/>
    <mergeCell ref="B109:C109"/>
    <mergeCell ref="B110:C110"/>
    <mergeCell ref="B111:C111"/>
    <mergeCell ref="D184:I184"/>
    <mergeCell ref="D185:I185"/>
    <mergeCell ref="A186:I186"/>
    <mergeCell ref="A194:I194"/>
    <mergeCell ref="A206:E206"/>
    <mergeCell ref="G206:H206"/>
    <mergeCell ref="F204:F209"/>
    <mergeCell ref="A208:E208"/>
    <mergeCell ref="G208:H208"/>
    <mergeCell ref="I204:I209"/>
    <mergeCell ref="G205:H205"/>
    <mergeCell ref="G207:H207"/>
    <mergeCell ref="A209:E209"/>
    <mergeCell ref="G209:H209"/>
    <mergeCell ref="B184:C184"/>
    <mergeCell ref="B185:C185"/>
    <mergeCell ref="A198:I198"/>
    <mergeCell ref="A199:I199"/>
    <mergeCell ref="H200:I200"/>
    <mergeCell ref="A200:G200"/>
    <mergeCell ref="A189:C189"/>
    <mergeCell ref="D189:I189"/>
    <mergeCell ref="A188:I188"/>
    <mergeCell ref="D190:I190"/>
    <mergeCell ref="E131:I131"/>
    <mergeCell ref="C53:E53"/>
    <mergeCell ref="C54:E54"/>
    <mergeCell ref="C55:E55"/>
    <mergeCell ref="C56:E56"/>
    <mergeCell ref="C57:E57"/>
    <mergeCell ref="C58:E58"/>
    <mergeCell ref="C59:E59"/>
    <mergeCell ref="A154:I154"/>
    <mergeCell ref="B146:D146"/>
    <mergeCell ref="E146:G146"/>
    <mergeCell ref="H146:I146"/>
    <mergeCell ref="H151:I151"/>
    <mergeCell ref="B152:C152"/>
    <mergeCell ref="D152:E152"/>
    <mergeCell ref="F152:G152"/>
    <mergeCell ref="H152:I152"/>
    <mergeCell ref="B153:C153"/>
    <mergeCell ref="D153:E153"/>
    <mergeCell ref="F153:G153"/>
    <mergeCell ref="H153:I153"/>
    <mergeCell ref="A131:C131"/>
    <mergeCell ref="A132:C132"/>
    <mergeCell ref="D132:I132"/>
  </mergeCells>
  <dataValidations count="9">
    <dataValidation type="list" allowBlank="1" showInputMessage="1" showErrorMessage="1" sqref="E158:F163">
      <formula1>"Other,Student Loan,Co-Debtor Claim,Executory Contract,Unexpired Lease"</formula1>
    </dataValidation>
    <dataValidation type="list" allowBlank="1" showInputMessage="1" showErrorMessage="1" sqref="I18:I19">
      <formula1>"Yes,No"</formula1>
    </dataValidation>
    <dataValidation type="list" allowBlank="1" showInputMessage="1" showErrorMessage="1" sqref="E166:G171">
      <formula1>"Other,Student Loan, Co-Debtor Claim, Executory Contract, Unexpired Lease"</formula1>
    </dataValidation>
    <dataValidation type="list" allowBlank="1" showInputMessage="1" showErrorMessage="1" sqref="D104:D107">
      <formula1>"Vehicle, Real Prop., HH Goods, Mobile H., Jewelry, Other"</formula1>
    </dataValidation>
    <dataValidation type="list" allowBlank="1" showInputMessage="1" showErrorMessage="1" sqref="I16">
      <formula1>"Yes, No, Unknown"</formula1>
    </dataValidation>
    <dataValidation type="list" allowBlank="1" showInputMessage="1" showErrorMessage="1" sqref="H119">
      <formula1>"Surrender, Sale, -- "</formula1>
    </dataValidation>
    <dataValidation type="list" allowBlank="1" showInputMessage="1" showErrorMessage="1" sqref="D16">
      <formula1>"Yes, No, Unknown"</formula1>
    </dataValidation>
    <dataValidation type="list" allowBlank="1" showInputMessage="1" showErrorMessage="1" sqref="H116 H117 H118">
      <formula1>"Surrender, Sale, --"</formula1>
    </dataValidation>
    <dataValidation type="list" allowBlank="1" showInputMessage="1" showErrorMessage="1" sqref="I15">
      <formula1>"Yes, No, Unknown"</formula1>
    </dataValidation>
  </dataValidations>
  <pageMargins left="0.7" right="0.7" top="0.75" bottom="0.75" header="0.3" footer="0.3"/>
  <pageSetup orientation="portrait" r:id="rId1"/>
  <rowBreaks count="1" manualBreakCount="1">
    <brk id="20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locked="0" defaultSize="0" autoFill="0" autoLine="0" autoPict="0">
                <anchor moveWithCells="1">
                  <from>
                    <xdr:col>0</xdr:col>
                    <xdr:colOff>28575</xdr:colOff>
                    <xdr:row>40</xdr:row>
                    <xdr:rowOff>0</xdr:rowOff>
                  </from>
                  <to>
                    <xdr:col>8</xdr:col>
                    <xdr:colOff>542925</xdr:colOff>
                    <xdr:row>40</xdr:row>
                    <xdr:rowOff>180975</xdr:rowOff>
                  </to>
                </anchor>
              </controlPr>
            </control>
          </mc:Choice>
        </mc:AlternateContent>
        <mc:AlternateContent xmlns:mc="http://schemas.openxmlformats.org/markup-compatibility/2006">
          <mc:Choice Requires="x14">
            <control shapeId="1038" r:id="rId5" name="Check Box 14">
              <controlPr locked="0" defaultSize="0" autoFill="0" autoLine="0" autoPict="0">
                <anchor moveWithCells="1">
                  <from>
                    <xdr:col>0</xdr:col>
                    <xdr:colOff>28575</xdr:colOff>
                    <xdr:row>41</xdr:row>
                    <xdr:rowOff>0</xdr:rowOff>
                  </from>
                  <to>
                    <xdr:col>8</xdr:col>
                    <xdr:colOff>542925</xdr:colOff>
                    <xdr:row>41</xdr:row>
                    <xdr:rowOff>161925</xdr:rowOff>
                  </to>
                </anchor>
              </controlPr>
            </control>
          </mc:Choice>
        </mc:AlternateContent>
        <mc:AlternateContent xmlns:mc="http://schemas.openxmlformats.org/markup-compatibility/2006">
          <mc:Choice Requires="x14">
            <control shapeId="1039" r:id="rId6" name="Check Box 15">
              <controlPr locked="0" defaultSize="0" autoFill="0" autoLine="0" autoPict="0">
                <anchor moveWithCells="1">
                  <from>
                    <xdr:col>0</xdr:col>
                    <xdr:colOff>28575</xdr:colOff>
                    <xdr:row>41</xdr:row>
                    <xdr:rowOff>180975</xdr:rowOff>
                  </from>
                  <to>
                    <xdr:col>8</xdr:col>
                    <xdr:colOff>571500</xdr:colOff>
                    <xdr:row>42</xdr:row>
                    <xdr:rowOff>171450</xdr:rowOff>
                  </to>
                </anchor>
              </controlPr>
            </control>
          </mc:Choice>
        </mc:AlternateContent>
        <mc:AlternateContent xmlns:mc="http://schemas.openxmlformats.org/markup-compatibility/2006">
          <mc:Choice Requires="x14">
            <control shapeId="1042" r:id="rId7" name="Check Box 18">
              <controlPr locked="0" defaultSize="0" autoFill="0" autoLine="0" autoPict="0">
                <anchor moveWithCells="1">
                  <from>
                    <xdr:col>0</xdr:col>
                    <xdr:colOff>409575</xdr:colOff>
                    <xdr:row>45</xdr:row>
                    <xdr:rowOff>28575</xdr:rowOff>
                  </from>
                  <to>
                    <xdr:col>7</xdr:col>
                    <xdr:colOff>85725</xdr:colOff>
                    <xdr:row>45</xdr:row>
                    <xdr:rowOff>171450</xdr:rowOff>
                  </to>
                </anchor>
              </controlPr>
            </control>
          </mc:Choice>
        </mc:AlternateContent>
        <mc:AlternateContent xmlns:mc="http://schemas.openxmlformats.org/markup-compatibility/2006">
          <mc:Choice Requires="x14">
            <control shapeId="1043" r:id="rId8" name="Check Box 19">
              <controlPr locked="0" defaultSize="0" autoFill="0" autoLine="0" autoPict="0">
                <anchor moveWithCells="1">
                  <from>
                    <xdr:col>0</xdr:col>
                    <xdr:colOff>400050</xdr:colOff>
                    <xdr:row>46</xdr:row>
                    <xdr:rowOff>19050</xdr:rowOff>
                  </from>
                  <to>
                    <xdr:col>8</xdr:col>
                    <xdr:colOff>447675</xdr:colOff>
                    <xdr:row>47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8"/>
  <sheetViews>
    <sheetView workbookViewId="0">
      <selection activeCell="C13" sqref="C13"/>
    </sheetView>
  </sheetViews>
  <sheetFormatPr defaultRowHeight="15" x14ac:dyDescent="0.25"/>
  <sheetData>
    <row r="3" spans="1:1" x14ac:dyDescent="0.25">
      <c r="A3" s="72"/>
    </row>
    <row r="4" spans="1:1" x14ac:dyDescent="0.25">
      <c r="A4" s="72"/>
    </row>
    <row r="7" spans="1:1" x14ac:dyDescent="0.25">
      <c r="A7" s="71"/>
    </row>
    <row r="8" spans="1:1" x14ac:dyDescent="0.25">
      <c r="A8" s="7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Chapter 13 Plan</vt: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 Admin</dc:creator>
  <cp:lastModifiedBy>Ryan Johnson</cp:lastModifiedBy>
  <cp:lastPrinted>2017-11-28T13:59:05Z</cp:lastPrinted>
  <dcterms:created xsi:type="dcterms:W3CDTF">2015-11-03T15:38:37Z</dcterms:created>
  <dcterms:modified xsi:type="dcterms:W3CDTF">2017-11-28T14:08:42Z</dcterms:modified>
</cp:coreProperties>
</file>